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mc:AlternateContent xmlns:mc="http://schemas.openxmlformats.org/markup-compatibility/2006">
    <mc:Choice Requires="x15">
      <x15ac:absPath xmlns:x15ac="http://schemas.microsoft.com/office/spreadsheetml/2010/11/ac" url="/Users/sinta_utami/Documents/KAMPUS UBL/JAFUNG - SIJALI/BERKAS LEKTOR/"/>
    </mc:Choice>
  </mc:AlternateContent>
  <xr:revisionPtr revIDLastSave="0" documentId="13_ncr:1_{472FCFBF-7126-D44A-B280-0E7B21B7C543}" xr6:coauthVersionLast="47" xr6:coauthVersionMax="47" xr10:uidLastSave="{00000000-0000-0000-0000-000000000000}"/>
  <bookViews>
    <workbookView xWindow="8060" yWindow="500" windowWidth="20740" windowHeight="16480" tabRatio="868" activeTab="6" xr2:uid="{00000000-000D-0000-FFFF-FFFF00000000}"/>
  </bookViews>
  <sheets>
    <sheet name="PK Kasatker" sheetId="8" state="hidden" r:id="rId1"/>
    <sheet name="SKP Pimpinan" sheetId="10" state="hidden" r:id="rId2"/>
    <sheet name="Manual Indikator" sheetId="13" state="hidden" r:id="rId3"/>
    <sheet name="Matriks" sheetId="9" state="hidden" r:id="rId4"/>
    <sheet name="SKP Pegawai" sheetId="11" r:id="rId5"/>
    <sheet name="Lampiran SKP" sheetId="12" r:id="rId6"/>
    <sheet name="Evaluasi Pegawai" sheetId="3" r:id="rId7"/>
    <sheet name="Dok.ev" sheetId="14" r:id="rId8"/>
    <sheet name="CD" sheetId="6" state="hidden" r:id="rId9"/>
    <sheet name="K" sheetId="5" state="hidden" r:id="rId10"/>
    <sheet name="PD" sheetId="7" state="hidden" r:id="rId11"/>
  </sheets>
  <externalReferences>
    <externalReference r:id="rId12"/>
    <externalReference r:id="rId13"/>
  </externalReferences>
  <definedNames>
    <definedName name="asdep">#REF!</definedName>
    <definedName name="Eli">#REF!</definedName>
    <definedName name="fajar">#REF!</definedName>
    <definedName name="kegiatan">#REF!</definedName>
    <definedName name="KRITERIA">INDIRECT('[1]Evaluasi kual'!$G$27)</definedName>
    <definedName name="POLAKUAL" localSheetId="0">INDIRECT('[1]Evaluasi kual'!$A$15)</definedName>
    <definedName name="POLAKUAL">INDIRECT([2]Evaluasi!$A$15)</definedName>
    <definedName name="_xlnm.Print_Area" localSheetId="7">Dok.ev!$A$1:$D$46,Dok.ev!$F$1:$K$56</definedName>
    <definedName name="_xlnm.Print_Area" localSheetId="6">'Evaluasi Pegawai'!$A$1:$K$74</definedName>
    <definedName name="_xlnm.Print_Area" localSheetId="5">'Lampiran SKP'!$A$1:$C$22</definedName>
    <definedName name="_xlnm.Print_Area" localSheetId="4">'SKP Pegawai'!$A$1:$F$64</definedName>
    <definedName name="s">#REF!</definedName>
    <definedName name="sfsd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3" l="1"/>
  <c r="B23" i="3"/>
  <c r="B24" i="3"/>
  <c r="B25" i="3"/>
  <c r="B26" i="3"/>
  <c r="B22" i="3"/>
  <c r="M27" i="3"/>
  <c r="B21" i="3"/>
  <c r="M25" i="3" l="1"/>
  <c r="M23" i="3"/>
  <c r="M21" i="3"/>
  <c r="E64" i="11"/>
  <c r="B64" i="11"/>
  <c r="B20" i="3" l="1"/>
  <c r="B5" i="9" l="1"/>
  <c r="B4" i="13" l="1"/>
  <c r="B3" i="13"/>
  <c r="B30" i="3" l="1"/>
  <c r="B31" i="3"/>
  <c r="B19" i="3"/>
  <c r="G6" i="3"/>
  <c r="A6" i="3"/>
  <c r="M30" i="3" l="1"/>
  <c r="E66" i="10" l="1"/>
  <c r="E65" i="10"/>
  <c r="B66" i="10"/>
  <c r="B65" i="10"/>
  <c r="B22" i="12"/>
  <c r="H74" i="3"/>
  <c r="E63" i="11"/>
  <c r="H73" i="3" s="1"/>
  <c r="B63" i="11"/>
  <c r="B21" i="12" s="1"/>
  <c r="C16" i="12"/>
  <c r="M43" i="3"/>
  <c r="M47" i="3"/>
  <c r="M51" i="3"/>
  <c r="M55" i="3"/>
  <c r="M59" i="3"/>
  <c r="M39" i="3"/>
  <c r="M35" i="3"/>
  <c r="D36" i="14"/>
  <c r="J32" i="14" s="1"/>
  <c r="H54" i="14"/>
  <c r="H53" i="14"/>
  <c r="J9" i="3"/>
  <c r="D25" i="14" s="1"/>
  <c r="J10" i="3"/>
  <c r="J11" i="3"/>
  <c r="D27" i="14" s="1"/>
  <c r="J23" i="14" s="1"/>
  <c r="J12" i="3"/>
  <c r="D28" i="14" s="1"/>
  <c r="J24" i="14" s="1"/>
  <c r="J8" i="3"/>
  <c r="D24" i="14" s="1"/>
  <c r="J20" i="14" s="1"/>
  <c r="J45" i="14" s="1"/>
  <c r="D9" i="3"/>
  <c r="D19" i="14" s="1"/>
  <c r="D10" i="3"/>
  <c r="D20" i="14" s="1"/>
  <c r="J16" i="14" s="1"/>
  <c r="D11" i="3"/>
  <c r="D21" i="14" s="1"/>
  <c r="J17" i="14" s="1"/>
  <c r="D12" i="3"/>
  <c r="D22" i="14" s="1"/>
  <c r="J18" i="14" s="1"/>
  <c r="D8" i="3"/>
  <c r="D18" i="14" s="1"/>
  <c r="B43" i="14" s="1"/>
  <c r="A22" i="6"/>
  <c r="M19" i="3"/>
  <c r="M32" i="3" s="1"/>
  <c r="A1" i="7"/>
  <c r="B8" i="6"/>
  <c r="B7" i="6" s="1"/>
  <c r="B6" i="6" s="1"/>
  <c r="E8" i="6"/>
  <c r="E6" i="6" s="1"/>
  <c r="E6" i="7" s="1"/>
  <c r="H8" i="6"/>
  <c r="H4" i="6" s="1"/>
  <c r="F4" i="7" s="1"/>
  <c r="K8" i="6"/>
  <c r="K7" i="6" s="1"/>
  <c r="G7" i="7" s="1"/>
  <c r="N8" i="6"/>
  <c r="N4" i="6" s="1"/>
  <c r="H4" i="7" s="1"/>
  <c r="B3" i="5"/>
  <c r="C3" i="5"/>
  <c r="D3" i="5"/>
  <c r="B4" i="5"/>
  <c r="C4" i="5"/>
  <c r="D4" i="5"/>
  <c r="B5" i="5"/>
  <c r="C5" i="5"/>
  <c r="D5" i="5"/>
  <c r="C9" i="5"/>
  <c r="C10" i="5"/>
  <c r="C11" i="5"/>
  <c r="C12" i="5"/>
  <c r="C13" i="5"/>
  <c r="C14" i="5"/>
  <c r="C15" i="5"/>
  <c r="C16" i="5"/>
  <c r="C17" i="5"/>
  <c r="C18" i="5"/>
  <c r="C19" i="5"/>
  <c r="C20" i="5"/>
  <c r="C21" i="5"/>
  <c r="C22" i="5"/>
  <c r="C23" i="5"/>
  <c r="C24" i="5"/>
  <c r="C25" i="5"/>
  <c r="C26" i="5"/>
  <c r="D37" i="14" l="1"/>
  <c r="J33" i="14" s="1"/>
  <c r="D26" i="14"/>
  <c r="J22" i="14" s="1"/>
  <c r="E7" i="6"/>
  <c r="E7" i="7" s="1"/>
  <c r="C21" i="12"/>
  <c r="H7" i="6"/>
  <c r="F7" i="7" s="1"/>
  <c r="K5" i="6"/>
  <c r="G5" i="7" s="1"/>
  <c r="H5" i="6"/>
  <c r="F5" i="7" s="1"/>
  <c r="E4" i="6"/>
  <c r="E4" i="7" s="1"/>
  <c r="N5" i="6"/>
  <c r="H5" i="7" s="1"/>
  <c r="C22" i="12"/>
  <c r="B5" i="6"/>
  <c r="D6" i="7"/>
  <c r="B6" i="7" s="1"/>
  <c r="N6" i="6"/>
  <c r="H6" i="7" s="1"/>
  <c r="E5" i="6"/>
  <c r="E5" i="7" s="1"/>
  <c r="K3" i="6"/>
  <c r="G3" i="7" s="1"/>
  <c r="D7" i="7"/>
  <c r="H6" i="6"/>
  <c r="F6" i="7" s="1"/>
  <c r="E3" i="6"/>
  <c r="E3" i="7" s="1"/>
  <c r="N7" i="6"/>
  <c r="H7" i="7" s="1"/>
  <c r="K4" i="6"/>
  <c r="G4" i="7" s="1"/>
  <c r="N3" i="6"/>
  <c r="H3" i="7" s="1"/>
  <c r="K6" i="6"/>
  <c r="G6" i="7" s="1"/>
  <c r="H3" i="6"/>
  <c r="F3" i="7" s="1"/>
  <c r="J21" i="14"/>
  <c r="J46" i="14" s="1"/>
  <c r="D44" i="14"/>
  <c r="M33" i="3"/>
  <c r="D43" i="14"/>
  <c r="B2" i="7"/>
  <c r="B7" i="7"/>
  <c r="M63" i="3"/>
  <c r="M64" i="3" s="1"/>
  <c r="J15" i="14"/>
  <c r="H46" i="14" s="1"/>
  <c r="B44" i="14"/>
  <c r="J14" i="14"/>
  <c r="H45" i="14" s="1"/>
  <c r="D5" i="7" l="1"/>
  <c r="B5" i="7" s="1"/>
  <c r="B4" i="6"/>
  <c r="B3" i="6" l="1"/>
  <c r="D3" i="7" s="1"/>
  <c r="B3" i="7" s="1"/>
  <c r="D4" i="7"/>
  <c r="B4" i="7" s="1"/>
  <c r="B8" i="7" l="1"/>
</calcChain>
</file>

<file path=xl/sharedStrings.xml><?xml version="1.0" encoding="utf-8"?>
<sst xmlns="http://schemas.openxmlformats.org/spreadsheetml/2006/main" count="611" uniqueCount="277">
  <si>
    <t>SASARAN KINERJA PEGAWAI</t>
  </si>
  <si>
    <t>PENDEKATAN HASIL KERJA KUANTITATIF</t>
  </si>
  <si>
    <t>PERIODE PENILAIAN:</t>
  </si>
  <si>
    <t>PEGAWAI YANG DINILAI</t>
  </si>
  <si>
    <t>PEJABAT PENILAI KINERJA</t>
  </si>
  <si>
    <t>NAMA</t>
  </si>
  <si>
    <t>NIP</t>
  </si>
  <si>
    <t>PANGKAT/GOL. RUANG</t>
  </si>
  <si>
    <t>JABATAN</t>
  </si>
  <si>
    <t>UNIT KERJA</t>
  </si>
  <si>
    <t>HASIL KERJA</t>
  </si>
  <si>
    <t>NO.</t>
  </si>
  <si>
    <t>RENCANA HASIL KERJA</t>
  </si>
  <si>
    <t>A. UTAMA</t>
  </si>
  <si>
    <t>B. TAMBAHAN</t>
  </si>
  <si>
    <t>PERILAKU KERJA</t>
  </si>
  <si>
    <t>Berorientasi pelayanan</t>
  </si>
  <si>
    <t>- Memahami dan memenuhi kebutuhan masyarakat</t>
  </si>
  <si>
    <t>Ekspektasi Khusus Pimpinan:</t>
  </si>
  <si>
    <t>- Ramah, cekatan, solutif, dan dapat diandalkan</t>
  </si>
  <si>
    <t>- Melakukan perbaikan tiada henti</t>
  </si>
  <si>
    <t>Akuntabel</t>
  </si>
  <si>
    <t>- Melaksanakan tugas dengan jujur, bertanggungjawab, cermat, disiplin dan berintegritas tinggi</t>
  </si>
  <si>
    <t>- Menggunakan kekayaan dan barang milik negara secara bertanggungjawab, efektif, dan efisien</t>
  </si>
  <si>
    <t>- Tidak menyalahgunakan kewenangan jabatan</t>
  </si>
  <si>
    <t>Kompeten</t>
  </si>
  <si>
    <t>- Meningkatkan kompetensi diri untuk menjawab tantangan yang selalu berubah</t>
  </si>
  <si>
    <t>- Membantu orang lain belajar</t>
  </si>
  <si>
    <t>- Melaksanakan tugas dengan kualitas terbaik</t>
  </si>
  <si>
    <t>Harmonis</t>
  </si>
  <si>
    <t>- Menghargai setiap orang apapun latar belakangnya</t>
  </si>
  <si>
    <t>- Suka menolong orang lain</t>
  </si>
  <si>
    <t>- Membangun lingkungan kerja yang kondusif</t>
  </si>
  <si>
    <t>Loyal</t>
  </si>
  <si>
    <t>- Memegang teguh ideologi Pancasila, Undang-Undang Dasar Negara Republik Indonesia Tahun 1945, setia kepada Negara Kesatuan Republik Indonesia serta pemerintahan yang sah</t>
  </si>
  <si>
    <t>- Menjaga nama baik sesama ASN, Pimpinan, Instansi, dan Negara</t>
  </si>
  <si>
    <t>- Menjaga rahasia jabatan dan negara</t>
  </si>
  <si>
    <t>Adaptif</t>
  </si>
  <si>
    <t>- Cepat menyesuaikan diri menghadapi perubahan</t>
  </si>
  <si>
    <t>- Terus berinovasi dan mengembangkan kreativitas</t>
  </si>
  <si>
    <t>- Bertindak proaktif</t>
  </si>
  <si>
    <t>Kolaboratif</t>
  </si>
  <si>
    <t>- Memberi kesempatan kepada berbagai pihak untuk berkontribusi</t>
  </si>
  <si>
    <t>- Terbuka dalam bekerja sama untuk menghasilkan nilai tambah</t>
  </si>
  <si>
    <t>- Menggerakkan pemanfaatan berbagai sumberdaya untuk tujuan bersama</t>
  </si>
  <si>
    <t>Pejabat Penilai Kinerja</t>
  </si>
  <si>
    <t>LAMPIRAN SASARAN KINERJA PEGAWAI</t>
  </si>
  <si>
    <t>DUKUNGAN SUMBER DAYA</t>
  </si>
  <si>
    <t>SKEMA PERTANGGUNGJAWABAN</t>
  </si>
  <si>
    <t>KONSEKUENSI</t>
  </si>
  <si>
    <t>EVALUASI KINERJA PEGAWAI</t>
  </si>
  <si>
    <t>BAGI PEJABAT ADMINISTRASI DAN PEJABAT FUNGSIONAL</t>
  </si>
  <si>
    <t xml:space="preserve">INSTANSI </t>
  </si>
  <si>
    <t>CAPAIAN KINERJA ORGANISASI*</t>
  </si>
  <si>
    <t>POLA DISTRIBUSI:</t>
  </si>
  <si>
    <t>REALISASI BERDASARKAN BUKTI DUKUNG</t>
  </si>
  <si>
    <t>UMPAN BALIK BERKELANJUTAN BERDASARKAN BUKTI DUKUNG</t>
  </si>
  <si>
    <t>RATING HASIL KERJA*</t>
  </si>
  <si>
    <t>SESUAI EKSPEKTASI</t>
  </si>
  <si>
    <t>RATING PERILAKU KERJA*</t>
  </si>
  <si>
    <t>PREDIKAT KINERJA PEGAWAI*</t>
  </si>
  <si>
    <t>Di Atas Ekspektasi</t>
  </si>
  <si>
    <t>Sesuai Ekspektasi</t>
  </si>
  <si>
    <t>Di Bawah Ekspektasi</t>
  </si>
  <si>
    <t>Sesuai
Ekspektasi</t>
  </si>
  <si>
    <t>Di Atas
Ekspektasi</t>
  </si>
  <si>
    <t>Hasil Kerja</t>
  </si>
  <si>
    <t>Perilaku Kerja</t>
  </si>
  <si>
    <t>Concatenate</t>
  </si>
  <si>
    <t>Hasil</t>
  </si>
  <si>
    <t>SANGAT BAIK</t>
  </si>
  <si>
    <t>BAIK</t>
  </si>
  <si>
    <t>BUTUH PERBAIKAN</t>
  </si>
  <si>
    <r>
      <rPr>
        <sz val="8"/>
        <rFont val="Calibri"/>
        <family val="2"/>
      </rPr>
      <t>KURANG/</t>
    </r>
    <r>
      <rPr>
        <i/>
        <sz val="8"/>
        <rFont val="Calibri"/>
        <family val="2"/>
      </rPr>
      <t>MISS CONDUCT</t>
    </r>
  </si>
  <si>
    <r>
      <rPr>
        <sz val="8"/>
        <rFont val="Calibri"/>
        <family val="2"/>
      </rPr>
      <t>KURANG/</t>
    </r>
    <r>
      <rPr>
        <i/>
        <sz val="8"/>
        <rFont val="Calibri"/>
        <family val="2"/>
      </rPr>
      <t>MISS CONDUCT</t>
    </r>
  </si>
  <si>
    <t>SANGAT KURANG</t>
  </si>
  <si>
    <r>
      <rPr>
        <sz val="8"/>
        <rFont val="Calibri"/>
        <family val="2"/>
      </rPr>
      <t>KURANG/</t>
    </r>
    <r>
      <rPr>
        <i/>
        <sz val="8"/>
        <rFont val="Calibri"/>
        <family val="2"/>
      </rPr>
      <t>MISS CONDUCT</t>
    </r>
  </si>
  <si>
    <t>KURANG/MISS CONDUCT</t>
  </si>
  <si>
    <t>Istimewa</t>
  </si>
  <si>
    <t>Baik</t>
  </si>
  <si>
    <t>Butuh Perbaikan</t>
  </si>
  <si>
    <r>
      <rPr>
        <sz val="11"/>
        <rFont val="Calibri"/>
        <family val="2"/>
      </rPr>
      <t>Kurang/</t>
    </r>
    <r>
      <rPr>
        <i/>
        <sz val="11"/>
        <rFont val="Calibri"/>
        <family val="2"/>
      </rPr>
      <t>Misconduct</t>
    </r>
  </si>
  <si>
    <t>Sangat Kurang</t>
  </si>
  <si>
    <t>Kategori</t>
  </si>
  <si>
    <t>Pola Distribusi</t>
  </si>
  <si>
    <r>
      <rPr>
        <sz val="11"/>
        <rFont val="Calibri"/>
        <family val="2"/>
      </rPr>
      <t>Kurang/</t>
    </r>
    <r>
      <rPr>
        <i/>
        <sz val="11"/>
        <rFont val="Calibri"/>
        <family val="2"/>
      </rPr>
      <t>Misconduct</t>
    </r>
  </si>
  <si>
    <r>
      <rPr>
        <sz val="11"/>
        <rFont val="Calibri"/>
        <family val="2"/>
      </rPr>
      <t>Kurang/</t>
    </r>
    <r>
      <rPr>
        <i/>
        <sz val="11"/>
        <rFont val="Calibri"/>
        <family val="2"/>
      </rPr>
      <t>Misconduct</t>
    </r>
  </si>
  <si>
    <r>
      <rPr>
        <sz val="11"/>
        <rFont val="Calibri"/>
        <family val="2"/>
      </rPr>
      <t>Kurang/</t>
    </r>
    <r>
      <rPr>
        <i/>
        <sz val="11"/>
        <rFont val="Calibri"/>
        <family val="2"/>
      </rPr>
      <t>Misconduct</t>
    </r>
  </si>
  <si>
    <r>
      <rPr>
        <sz val="11"/>
        <rFont val="Calibri"/>
        <family val="2"/>
      </rPr>
      <t>Kurang/</t>
    </r>
    <r>
      <rPr>
        <i/>
        <sz val="11"/>
        <rFont val="Calibri"/>
        <family val="2"/>
      </rPr>
      <t>Misconduct</t>
    </r>
  </si>
  <si>
    <r>
      <rPr>
        <sz val="11"/>
        <rFont val="Calibri"/>
        <family val="2"/>
      </rPr>
      <t>Kurang/</t>
    </r>
    <r>
      <rPr>
        <i/>
        <sz val="11"/>
        <rFont val="Calibri"/>
        <family val="2"/>
      </rPr>
      <t>Misconduct</t>
    </r>
  </si>
  <si>
    <t>Sangat Baik</t>
  </si>
  <si>
    <t>Jumlah</t>
  </si>
  <si>
    <t>Kurang/Missconduct</t>
  </si>
  <si>
    <t>Sangat
Kurang</t>
  </si>
  <si>
    <r>
      <rPr>
        <sz val="11"/>
        <rFont val="Calibri"/>
        <family val="2"/>
      </rPr>
      <t xml:space="preserve">Kurang/
</t>
    </r>
    <r>
      <rPr>
        <i/>
        <sz val="11"/>
        <rFont val="Calibri"/>
        <family val="2"/>
      </rPr>
      <t>Misconduct</t>
    </r>
  </si>
  <si>
    <t>Butuh
Perbaikan</t>
  </si>
  <si>
    <t>Sangat
Baik</t>
  </si>
  <si>
    <t>PERJANJIAN KINERJA PIMPINAN UNIT KERJA</t>
  </si>
  <si>
    <t>Sasaran</t>
  </si>
  <si>
    <t>Indikator Kinerja Kegiatan</t>
  </si>
  <si>
    <t>Target</t>
  </si>
  <si>
    <t>**silakan disesuaikan dengan PK Pimpinan Unit Kerja</t>
  </si>
  <si>
    <t>MATRIKS PERAN HASIL ANTARA PIMPINAN UNIT KERJA DAN KETUA TIM</t>
  </si>
  <si>
    <t>silakan diambahkan kolom jika belum mengakomodir seluruh IKK dari Pimpinan Unit Kerja</t>
  </si>
  <si>
    <t>silakan diambahkan baris jika belum mengakomodir ketua tim atau pegawai yang mendapat penugasan langsung dari Pimpinan Unit Kerja</t>
  </si>
  <si>
    <t>Nama Pimpinan Unit Kerja</t>
  </si>
  <si>
    <t>A</t>
  </si>
  <si>
    <t>Ketua Tim…</t>
  </si>
  <si>
    <t>MATRIKS PERAN HASIL ANTARA KETUA TIM… DAN ANGGOTA TIM…</t>
  </si>
  <si>
    <t>silakan diambahkan kolom jika belum mengakomodir seluruh hasil Ketua Tim yang dimaksud</t>
  </si>
  <si>
    <t>silakan diambahkan baris jika belum mengakomodir seluruh pegawai anggota tim yang dimaksud</t>
  </si>
  <si>
    <t>B</t>
  </si>
  <si>
    <t>Anggota 1</t>
  </si>
  <si>
    <t>C</t>
  </si>
  <si>
    <t>Anggota 2</t>
  </si>
  <si>
    <t>D</t>
  </si>
  <si>
    <r>
      <t xml:space="preserve">PENDEKATAN HASIL KERJA </t>
    </r>
    <r>
      <rPr>
        <b/>
        <sz val="11"/>
        <rFont val="BookmanOldStyle"/>
      </rPr>
      <t>KUALITATIF</t>
    </r>
  </si>
  <si>
    <t>BAGI PEJABAT PIMPINAN TINGGI DAN PIMPINAN UNIT KERJA MANDIRI</t>
  </si>
  <si>
    <t xml:space="preserve">(NAMA INSTANSI) </t>
  </si>
  <si>
    <t>PERIODE PENILAIAN: ….. JANUARI SD … DESEMBER TAHUN ….</t>
  </si>
  <si>
    <t xml:space="preserve">NO </t>
  </si>
  <si>
    <t xml:space="preserve">PEGAWAI YANG DINILAI </t>
  </si>
  <si>
    <t xml:space="preserve">NAMA </t>
  </si>
  <si>
    <t xml:space="preserve">NIP </t>
  </si>
  <si>
    <r>
      <t xml:space="preserve">NIP </t>
    </r>
    <r>
      <rPr>
        <i/>
        <sz val="11"/>
        <rFont val="BookmanOldStyle"/>
      </rPr>
      <t>(*opsional)</t>
    </r>
  </si>
  <si>
    <t xml:space="preserve">PANGKAT/ GOL. RUANG </t>
  </si>
  <si>
    <t>PANGKAT/ GOL. RUANG</t>
  </si>
  <si>
    <t xml:space="preserve">JABATAN </t>
  </si>
  <si>
    <t xml:space="preserve">UNIT KERJA </t>
  </si>
  <si>
    <t>(Hasil yang diharapkan dengan prioritas tinggi disertai dengan Jabatan Pimpinan yang memberikan penugasan)</t>
  </si>
  <si>
    <t>Ukuran keberhasilan/ Indikator Kinerja Individu, Target, dan Perspektif :</t>
  </si>
  <si>
    <t>…..</t>
  </si>
  <si>
    <t>(Hasil yang diharapkan dengan prioritas rendah disertai dengan Jabatan Pimpinan yang memberikan penugasan)</t>
  </si>
  <si>
    <t>PERILAKU KERJA*</t>
  </si>
  <si>
    <r>
      <t>- Memahami dan memenuhi kebutuhan masyarakat</t>
    </r>
    <r>
      <rPr>
        <sz val="11"/>
        <color indexed="8"/>
        <rFont val="Calibri"/>
        <family val="2"/>
      </rPr>
      <t/>
    </r>
  </si>
  <si>
    <r>
      <t xml:space="preserve">- Melaksanakan tugas dengan jujur, bertanggung jawab, cermat,
disiplin, dan berintegritas tinggi
</t>
    </r>
    <r>
      <rPr>
        <sz val="9"/>
        <color indexed="54"/>
        <rFont val="TrebuchetMS"/>
      </rPr>
      <t/>
    </r>
  </si>
  <si>
    <t>- Menggunakan kekayaan dan barang milik negara secara bertanggung
jawab, efektif, dan efisien.</t>
  </si>
  <si>
    <t>- Meningkatkan kompetensi diri untuk menjawab tantangan yang selalu
berubah</t>
  </si>
  <si>
    <t>- Memegang teguh ideologi Pancasila, Undang-Undang Dasar Negara
Republik Indonesia Tahun 1945, setia pada Negara Kesatuan Republik
Indonesia serta pemerintahan yang sah</t>
  </si>
  <si>
    <t>- Menggerakkan pemanfaatan berbagai sumberdaya untuk tujuan
bersama</t>
  </si>
  <si>
    <t>(tempat), (tanggal, bulan, tahun)</t>
  </si>
  <si>
    <t xml:space="preserve">Pegawai yang Dinilai </t>
  </si>
  <si>
    <t>BAGI PEJABAT ADMINISTRASI/ FUNGSIONAL</t>
  </si>
  <si>
    <t>Ukuran keberhasilan/ Indikator Kinerja Individu, Target :</t>
  </si>
  <si>
    <t>HASIL KERJA
1-Dibawah Ekspektasi
2- Sesuai Ekspektasi
3- diatas Ekspektasi</t>
  </si>
  <si>
    <t>DIATAS EKSPEKTASI</t>
  </si>
  <si>
    <t>DIBAWAH EKSPEKTASI</t>
  </si>
  <si>
    <t>MANUAL INDIKATOR KINERJA SKP KEPALA BIRO SDM</t>
  </si>
  <si>
    <t>KEMENDIKBUDRISTEK</t>
  </si>
  <si>
    <t>PERIODE PENILAIAN:  JANUARI SD DESEMBER TAHUN 2022</t>
  </si>
  <si>
    <t>UKURAN KEBERHASILAN/ INDIKATOR KINERJA DAN TARGET</t>
  </si>
  <si>
    <t xml:space="preserve">TUJUAN </t>
  </si>
  <si>
    <t xml:space="preserve">DESKRIPSI </t>
  </si>
  <si>
    <t>Definisi</t>
  </si>
  <si>
    <r>
      <t xml:space="preserve">Formula </t>
    </r>
    <r>
      <rPr>
        <i/>
        <sz val="11"/>
        <color indexed="8"/>
        <rFont val="Times New Roman"/>
        <family val="1"/>
      </rPr>
      <t>(opsional bagi pendekatan hasil kerja kualitatif)</t>
    </r>
  </si>
  <si>
    <r>
      <t xml:space="preserve">SATUAN PENGUKURAN
</t>
    </r>
    <r>
      <rPr>
        <i/>
        <sz val="11"/>
        <color indexed="8"/>
        <rFont val="Times New Roman"/>
        <family val="1"/>
      </rPr>
      <t>(opsional bagi pendekatan hasil kerja kualitatif)</t>
    </r>
  </si>
  <si>
    <t>KUALITAS DAN TINGKAT KENDALI</t>
  </si>
  <si>
    <t xml:space="preserve">SUMBER DATA </t>
  </si>
  <si>
    <t xml:space="preserve">PERIODE PELAPORAN </t>
  </si>
  <si>
    <t>TIDAK ADA KEBERATAN NILAI KINERJA</t>
  </si>
  <si>
    <t>ADA KEBERATAN NILAI KINERJA</t>
  </si>
  <si>
    <t>PERIODE*: TRIWULAN I/II/III/IV-AKHIR**</t>
  </si>
  <si>
    <t>KEMENTERIAN PENDIDIKAN, KEBUDAYAAN, RISET, DAN TEKNOLOGI</t>
  </si>
  <si>
    <t>…JANUARI S.D. …DESEMBER TAHUN…</t>
  </si>
  <si>
    <t>:</t>
  </si>
  <si>
    <t>ATASAN PEJABAT PENILAI KINERJA</t>
  </si>
  <si>
    <t>EVALUASI KINERJA</t>
  </si>
  <si>
    <t>CAPAIAN KINERJA ORGANISASI</t>
  </si>
  <si>
    <t>PREDIKAT KINERJA PEGAWAI</t>
  </si>
  <si>
    <t>CATATAN/ REKOMENDASI</t>
  </si>
  <si>
    <t>REKOMENDASI</t>
  </si>
  <si>
    <t>Pegawai yang dinilai</t>
  </si>
  <si>
    <t>Pejabat Penilai Kinerja,</t>
  </si>
  <si>
    <t>10. (Tempat, Tanggal Bulan Tahun penandatanganan)</t>
  </si>
  <si>
    <t>9. (Tempat, Tanggal Bulan Tahun
penandatanganan)</t>
  </si>
  <si>
    <t>11. (Tempat, Tanggal Bulan Tahun
penandatanganan)</t>
  </si>
  <si>
    <t>Atasan Pejabat Penilai Kinerja,</t>
  </si>
  <si>
    <t>DOKUMEN EVALUASI KINERJA PEGAWAI</t>
  </si>
  <si>
    <t xml:space="preserve">Rekomendasi </t>
  </si>
  <si>
    <t xml:space="preserve">Angka </t>
  </si>
  <si>
    <r>
      <t xml:space="preserve">( ) </t>
    </r>
    <r>
      <rPr>
        <i/>
        <sz val="11"/>
        <color indexed="8"/>
        <rFont val="Times New Roman"/>
        <family val="1"/>
      </rPr>
      <t>Outcome ( ) Outcome Antara ( ) Output kendali rendah</t>
    </r>
  </si>
  <si>
    <t>( ) Bulanan  ( ) Triwulanan ( ) Semesteran (  ) Tahunan</t>
  </si>
  <si>
    <r>
      <t xml:space="preserve">PERIODE: </t>
    </r>
    <r>
      <rPr>
        <strike/>
        <sz val="11"/>
        <rFont val="Calibri"/>
        <family val="2"/>
      </rPr>
      <t>TRIWULAN I</t>
    </r>
    <r>
      <rPr>
        <sz val="11"/>
        <rFont val="Calibri"/>
        <family val="2"/>
      </rPr>
      <t>/</t>
    </r>
    <r>
      <rPr>
        <strike/>
        <sz val="11"/>
        <rFont val="Calibri"/>
        <family val="2"/>
      </rPr>
      <t>II</t>
    </r>
    <r>
      <rPr>
        <sz val="11"/>
        <rFont val="Calibri"/>
        <family val="2"/>
      </rPr>
      <t>/</t>
    </r>
    <r>
      <rPr>
        <strike/>
        <sz val="11"/>
        <rFont val="Calibri"/>
        <family val="2"/>
      </rPr>
      <t>III</t>
    </r>
    <r>
      <rPr>
        <sz val="11"/>
        <rFont val="Calibri"/>
        <family val="2"/>
      </rPr>
      <t>/</t>
    </r>
    <r>
      <rPr>
        <strike/>
        <sz val="11"/>
        <rFont val="Calibri"/>
        <family val="2"/>
      </rPr>
      <t>IV</t>
    </r>
    <r>
      <rPr>
        <sz val="11"/>
        <rFont val="Calibri"/>
        <family val="2"/>
      </rPr>
      <t>-AKHIR*</t>
    </r>
  </si>
  <si>
    <t>Jika tercapai akan diprioritaskan mendapatkan pengembangan kompetensi</t>
  </si>
  <si>
    <t>….</t>
  </si>
  <si>
    <t>Meningkatnya kualitas layanan Lembaga Layanan Pendidikan Tinggi (LLDIKTI)</t>
  </si>
  <si>
    <t>Persentase layanan LLDIKTI yang tepat waktu.</t>
  </si>
  <si>
    <t>Persentase PTS dengan peringkat akreditasi unggul, mempunyai lebih dari 3.000 (tiga ribu) mahasiswa yang terdaftar, atau meningkatkan mutu dengan cara konsolidasi dengan PTS lain.</t>
  </si>
  <si>
    <t>Persentase PTS yang memiliki lebih dari 30% (tiga puluh persen) mahasiswa S1 dan D4/D3/D2 yang menghabiskan paling sedikit 20 (dua puluh) sks berkegiatan di luar kampus; atau meraih prestasi paling rendah tingkat nasional.</t>
  </si>
  <si>
    <t>Persentase PTS yang implementasi kebijakan antiintoleransi, antikekerasan seksual, antiperundungan, dan antikorupsi.</t>
  </si>
  <si>
    <t>Meningkatnya efektivitas sosialisasi kebijakan pendidikan tinggi</t>
  </si>
  <si>
    <t>Meningkatnya inovasi perguruan tinggi dalam rangka meningkatkan mutu pendidikan</t>
  </si>
  <si>
    <t>Persentase PTS yang berhasil meningkatkan kinerja dengan meningkatkan jumlah dosen yang berkegiatan tridarma di luar kampus dan jumlah program studi yang bekerja sama dengan mitra.</t>
  </si>
  <si>
    <t>Meningkatnya tata kelola LLDIKTI</t>
  </si>
  <si>
    <t>Predikat SAKIP</t>
  </si>
  <si>
    <t>Nilai Kinerja Anggaran atas Pelaksanaan RKA-K/L</t>
  </si>
  <si>
    <t>Kepala LLDIKTI Wilayah III DKI Jakarta</t>
  </si>
  <si>
    <t>Sekretaris Jenderal</t>
  </si>
  <si>
    <t>LLDIKTI Wilayah III DKI Jakarta</t>
  </si>
  <si>
    <t>Meningkatnya kualitas layanan Lembaga Layanan Pendidikan Tinggi (LLDIKTI) (Penugasan dari Sekretaris Jenderal)</t>
  </si>
  <si>
    <t>Meningkatnya efektivitas sosialisasi kebijakan pendidikan tinggi (Penugasan dari Sekretaris Jenderal)</t>
  </si>
  <si>
    <t>Meningkatnya inovasi perguruan tinggi dalam rangka meningkatkan mutu pendidikan (Penugasan dari Sekretaris Jenderal)</t>
  </si>
  <si>
    <t>Meningkatnya tata kelola LLDIKTI (Penugasan dari Sekretaris Jenderal)</t>
  </si>
  <si>
    <t>Ukuran keberhasilan/ Indikator Kinerja Individu, Target, dan Perspektif :
-Persentase layanan LLDIKTI yang tepat waktu sebesar 86% (Perspektif Layanan)
-Persentase PTS dengan peringkat akreditasi unggul, mempunyai lebih dari 3.000 (tiga ribu) mahasiswa yang terdaftar, atau meningkatkan mutu dengan cara konsolidasi dengan PTS lain. (Persentase Layanan)</t>
  </si>
  <si>
    <t xml:space="preserve">Ukuran keberhasilan/ Indikator Kinerja Individu, Target, dan Perspektif :
</t>
  </si>
  <si>
    <t>Ketua Tim 1</t>
  </si>
  <si>
    <t>Ketua Tim 2</t>
  </si>
  <si>
    <t>Ketua Tim 3</t>
  </si>
  <si>
    <t>Kepala Bagian Umum</t>
  </si>
  <si>
    <t>Kelompok Dosen</t>
  </si>
  <si>
    <t>Rencana  Pembelajaran Semester  (RPS)  disusun sesuai dengan kurikulum dan jumlah mata kuliah yang diampu (Penugasan dari Kepala LLDIKTI Wilayah III)</t>
  </si>
  <si>
    <t>Pengajaran mata kuliah …. sesuai dengan  RPS dan tepat waktu (Penugasan dari…)</t>
  </si>
  <si>
    <t>Hasil bimbingan Skripsi  mahasiswa  sesuai  panduan penulisan skripsi  dan tepat waktu (Penugasan dari…)</t>
  </si>
  <si>
    <t>Hasil Bimbingan mahasiswa di bidang akademik sesuai dengan  petunjuk teknis dan tepat waktu (Penugasan dari…)</t>
  </si>
  <si>
    <t>Hasil Pengabdian kepada masyarakat sesuai  bidang keahlian (Penugasan dari…)</t>
  </si>
  <si>
    <t>Hasil keterlibatan aktif dalam pertemuan ilmiah sesuai bidang  ilmu (Penugasan dari…)</t>
  </si>
  <si>
    <t>Keluaran penelitian  yang telah  dipublikasikan (Penugasan dari…)</t>
  </si>
  <si>
    <t>DI ATAS EKSPEKTASI/ SESUAI EKSPEKTASI/ DIBAWAH EKSPEKTASI**</t>
  </si>
  <si>
    <t>LOGO PTS</t>
  </si>
  <si>
    <t>NIP / NIDN</t>
  </si>
  <si>
    <t>Universitas Budi Luhur</t>
  </si>
  <si>
    <t>Ukuran keberhasilan/ Indikator Kinerja Individu, Target :
- Perkuliahan dilaksanakan 15 kali pertemuan per semester
- Materi kuliah tersedia di Learning Management System (LMS)
- Berita acara perkuliahan dan penilaian lengkap dan tepat waktu</t>
  </si>
  <si>
    <t>Dukungan sarana prasarana pengajaran yang memadai untuk pembelajaran online (https://elearning.budiluhur.ac.id) dan offline</t>
  </si>
  <si>
    <t>Dukungan sistem informasi untuk kegiatan akademik dan penunjang (https://webdosen.budiluhur.ac.id)</t>
  </si>
  <si>
    <t>Dukungan software untuk publikasi penelitian dan pengabdian kepada masyarakat</t>
  </si>
  <si>
    <t>Dukungan pengelola dalam implementasi tridharma dan kegiatan penunjang lain</t>
  </si>
  <si>
    <t>Daftar kehadiran, berita acara pengajaran dan nilai diserahkan ke Program Studi setiap akhir semester melalui aplikasi https://webdosen.budiluhur.ac.id</t>
  </si>
  <si>
    <t>Laporan/Publikasi luaran hasil penelitian dilaporkan ke Program Studi setiap akhir semester</t>
  </si>
  <si>
    <t>Laporan/Publikasi luaran hasil pengabdian kepada masyarakat dilaporkan ke Program Studi setiap akhir semester</t>
  </si>
  <si>
    <t>Jika tidak tercapai, ditargetkan dalam semester tahun akademik berikutnya</t>
  </si>
  <si>
    <t>Pimpinan : Dosen sudah melakukan pengajaran perkuliahan sesuai prosedur</t>
  </si>
  <si>
    <t>Pimpinan : Dosen sudah melakukan Publikasi Penelitian sesuai prosedur</t>
  </si>
  <si>
    <t>Pimpinan : Dosen sudah melakukan tugas 
tambahan sesuai prosedur</t>
  </si>
  <si>
    <t>Pimpinan : Dosen telah melakukan pelayanan yang baik dan mengedepankan pelayanan prima
Rekan Kerja : Pegawai yang bersangkutan melaksanakan tugas baik sesuai prosedur dan terencana</t>
  </si>
  <si>
    <t>Tidak ada keluhan dari mahasiswa terkait pelayanan dosen</t>
  </si>
  <si>
    <t>6. Jakarta, 31 Desember 2024</t>
  </si>
  <si>
    <t>7. Jakarta, 31 Desember 2024</t>
  </si>
  <si>
    <t xml:space="preserve">Ekspektasi Khusus Pimpinan: </t>
  </si>
  <si>
    <t>Menjunjung tinggi prinsip anti korupsi</t>
  </si>
  <si>
    <t>Menyelesaikan setiap pekerjaan sesuai target dan standar mutu yang ditetapkan</t>
  </si>
  <si>
    <t>Membangun komunikasi yang lebih terbuka dan membangun hubungan baik dengan stakeholder</t>
  </si>
  <si>
    <t>Melaksanakan perintah dari pimpinan dengan sunguh-sungguh</t>
  </si>
  <si>
    <t>Aktif berkomunikasi dengan mahasiswa terutama mahasiswa yang memerlukan perhatian khusus</t>
  </si>
  <si>
    <t>menyelesaikan setiap pekerjaan sesuai target dan standar mutu yang ditetapkan serta aktif dalam bekerjasama dengan sesama rekan kerja</t>
  </si>
  <si>
    <t>terbuka atas kritik dan saran</t>
  </si>
  <si>
    <t>selalu siap melaksanakan tugas yang diberikan</t>
  </si>
  <si>
    <t>Selalu terbuka dan komunikatif dengan sesama rekan kerja</t>
  </si>
  <si>
    <t>Selalu siap kapanpun dibutuhkan</t>
  </si>
  <si>
    <t>semangat dalam mempelajari hal baru</t>
  </si>
  <si>
    <t>sering menginisiasi kegiatan untuk meningkatkan kerjasama antar dosen</t>
  </si>
  <si>
    <t>Fakultas Komunikasi dan Desain Kreatif</t>
  </si>
  <si>
    <t>Artyasto Jatisidi, S.I.Kom., M.I.Kom</t>
  </si>
  <si>
    <t>160039/0301029101</t>
  </si>
  <si>
    <t>Lektor, 1 Jan 2023</t>
  </si>
  <si>
    <t>Penata - III/c, 1 Jan 2024</t>
  </si>
  <si>
    <t>Lektor, 1 Jul 2018</t>
  </si>
  <si>
    <t>Penata - III/c, 1 Jan 2025</t>
  </si>
  <si>
    <t>050091/0330128103</t>
  </si>
  <si>
    <t>Dr. Rocky Prasetyo Jati, S.P.T., M.Si</t>
  </si>
  <si>
    <t>Penata Muda Tk. I - III/b</t>
  </si>
  <si>
    <t>Asisten Ahli</t>
  </si>
  <si>
    <t>Pimpinan : Dosen sudah melakukan Publikasi Buku Referensi sesuai prosedur</t>
  </si>
  <si>
    <t xml:space="preserve">Pimpinan : Dosen sudah mengikuti seminar </t>
  </si>
  <si>
    <t>PERIODE PENILAIAN: 1 JANUARI 2025 SD 31 DESEMBER TAHUN 2025</t>
  </si>
  <si>
    <t>Sinta Dwi Utami, S.I.P., M.I.Kom</t>
  </si>
  <si>
    <t>150039/ 25057704</t>
  </si>
  <si>
    <t>Mengajar mata kuliah Fotografi Jurnalistik 3 SKS, Jurnalistik Online 3 SKS, dan Produksi Konten Berita 3 SKS pada Jenjang Strata-1 sesuai dengan RPS dan tepat waktu (Penugasan Dekan Fakultas Komunikasi dan Desain Kreatif, Universitas Budi Luhur Gasal 2025/2026 SK Nomor: K/UBL/FKDK/000/068/09/25)
)</t>
  </si>
  <si>
    <t>Mengajar mata kuliah News and Content Director 3 SKS pada Jenjang Strata-1 sesuai dengan RPS dan tepat waktu (Penugasan Dekan Fakultas Komunikasi dan Desain Kreatif, Universitas Budi Luhur Genap 2024/2025 SK Nomor: K/UBL/FKDK/000/014/02/25)
)</t>
  </si>
  <si>
    <t>Menjadi penulis ke-1 untuk penelitian yang didanai internal kampus dan artikel dipublikasikan dengan judul “Satire News and Generation Z Reception on Meet Nite Live Metro TV” pada Jurnal MirsHuis (Moestopo International Review on Social, Humanities and Sciences) e-ISSN 2775-9601, Vol. 5 No. 2 (2025), (Penugasan Dekan Fakultas Ilmu Komunikasi dan Desain Kreatif Universitas Budi Luhur T.A Gasal 2025/2026 Nomor: K/UBL/FKDK/000/069/09/25)</t>
  </si>
  <si>
    <t xml:space="preserve">Ukuran keberhasilan/ Indikator Kinerja Individu, Target :
- Publikasi Artikel Ilmiah 1 judul / semester
                                                    </t>
  </si>
  <si>
    <t>Menjadi pembicara pada Kegiatan PISN (Program Inovasi dan Seni Nusantara) dengan tema "Membangun Koneksi dengan Storytelling" 22 November 2025 (Penugasan Dekan Fakultas Ilmu Komunikasi dan Desain Kreatif Univ. Budi Luhur T.A Gasal 2025/2026 Nomor: K/UBL/FKDK/000/069/09/25)</t>
  </si>
  <si>
    <t xml:space="preserve">Ukuran keberhasilan/ Indikator Kinerja Individu, Target :
- Bukti pelaksanaan lengkap
- Sertifikat                                               </t>
  </si>
  <si>
    <t>Berperan aktif sebagai Peserta dalam Seminar "Pelatihan Kecerdasan Artificial untuk Akademisi" di Aliansi Jurnalis Independen (AJI) 10 Mei 2025, Semester Genap 2024/2025 No. SK: K/UBL/FKDK/000/015/02/25</t>
  </si>
  <si>
    <t>Jakarta, 1 Januari 2026</t>
  </si>
  <si>
    <t>Jakarta, 31 Desember 2025</t>
  </si>
  <si>
    <t>1 JANUARI 2025 SD 31 DESEMBER TAHUN 2025</t>
  </si>
  <si>
    <t xml:space="preserve">Ukuran keberhasilan/ Indikator Kinerja Individu, Target:                                                                                                                                                                                                        - Sertifikat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</si>
</sst>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8">
    <font>
      <sz val="11"/>
      <name val="Calibri"/>
    </font>
    <font>
      <u/>
      <sz val="11"/>
      <name val="Calibri"/>
      <family val="2"/>
    </font>
    <font>
      <sz val="11"/>
      <name val="Calibri"/>
      <family val="2"/>
    </font>
    <font>
      <sz val="10"/>
      <name val="Calibri"/>
      <family val="2"/>
    </font>
    <font>
      <sz val="10"/>
      <name val="Calibri"/>
      <family val="2"/>
    </font>
    <font>
      <b/>
      <sz val="11"/>
      <name val="Calibri"/>
      <family val="2"/>
    </font>
    <font>
      <sz val="8"/>
      <name val="Calibri"/>
      <family val="2"/>
    </font>
    <font>
      <sz val="20"/>
      <name val="Calibri"/>
      <family val="2"/>
    </font>
    <font>
      <sz val="48"/>
      <name val="Calibri"/>
      <family val="2"/>
    </font>
    <font>
      <i/>
      <sz val="8"/>
      <name val="Calibri"/>
      <family val="2"/>
    </font>
    <font>
      <i/>
      <sz val="11"/>
      <name val="Calibri"/>
      <family val="2"/>
    </font>
    <font>
      <sz val="11"/>
      <name val="BookmanOldStyle"/>
    </font>
    <font>
      <b/>
      <sz val="11"/>
      <name val="BookmanOldStyle"/>
    </font>
    <font>
      <i/>
      <sz val="11"/>
      <name val="BookmanOldStyle"/>
    </font>
    <font>
      <sz val="11"/>
      <color indexed="8"/>
      <name val="Calibri"/>
      <family val="2"/>
    </font>
    <font>
      <sz val="9"/>
      <color indexed="54"/>
      <name val="TrebuchetMS"/>
    </font>
    <font>
      <sz val="11"/>
      <name val="Times New Roman"/>
      <family val="1"/>
    </font>
    <font>
      <sz val="11"/>
      <name val="Calibri"/>
      <family val="2"/>
    </font>
    <font>
      <i/>
      <sz val="11"/>
      <color indexed="8"/>
      <name val="Times New Roman"/>
      <family val="1"/>
    </font>
    <font>
      <b/>
      <sz val="11"/>
      <name val="Calibri"/>
      <family val="2"/>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sz val="11"/>
      <color rgb="FF000000"/>
      <name val="Times New Roman"/>
      <family val="1"/>
    </font>
    <font>
      <sz val="11"/>
      <name val="Calibri"/>
      <family val="2"/>
      <scheme val="minor"/>
    </font>
    <font>
      <b/>
      <sz val="11"/>
      <color rgb="FF000000"/>
      <name val="Times New Roman"/>
      <family val="1"/>
    </font>
    <font>
      <b/>
      <sz val="14"/>
      <color theme="1"/>
      <name val="Calibri"/>
      <family val="2"/>
      <scheme val="minor"/>
    </font>
    <font>
      <sz val="11"/>
      <color rgb="FF000000"/>
      <name val="BookmanOldStyle"/>
    </font>
    <font>
      <b/>
      <i/>
      <sz val="11"/>
      <color theme="1"/>
      <name val="Calibri"/>
      <family val="2"/>
      <scheme val="minor"/>
    </font>
    <font>
      <strike/>
      <sz val="11"/>
      <name val="Calibri"/>
      <family val="2"/>
    </font>
    <font>
      <sz val="11"/>
      <color theme="1"/>
      <name val="Bookman Old Style"/>
      <family val="1"/>
    </font>
    <font>
      <sz val="12"/>
      <color rgb="FF000000"/>
      <name val="Times New Roman"/>
      <family val="1"/>
    </font>
    <font>
      <sz val="12"/>
      <color theme="1"/>
      <name val="Arial"/>
      <family val="2"/>
    </font>
    <font>
      <b/>
      <sz val="11"/>
      <name val="Times New Roman"/>
      <family val="1"/>
    </font>
    <font>
      <sz val="11"/>
      <color rgb="FFFF0000"/>
      <name val="BookmanOldStyle"/>
    </font>
    <font>
      <sz val="11"/>
      <color rgb="FFFF0000"/>
      <name val="Times New Roman"/>
      <family val="1"/>
    </font>
    <font>
      <sz val="11"/>
      <color rgb="FFFF0000"/>
      <name val="Calibri"/>
      <family val="2"/>
    </font>
    <font>
      <sz val="10"/>
      <name val="Calibri"/>
      <family val="2"/>
    </font>
    <font>
      <b/>
      <sz val="26"/>
      <name val="Calibri"/>
      <family val="2"/>
    </font>
    <font>
      <b/>
      <sz val="28"/>
      <name val="Calibri"/>
      <family val="2"/>
    </font>
    <font>
      <sz val="11"/>
      <color theme="1"/>
      <name val="BookmanOldStyle"/>
    </font>
    <font>
      <sz val="11"/>
      <name val="Bookman Old Style"/>
      <family val="1"/>
    </font>
    <font>
      <u/>
      <sz val="11"/>
      <color theme="10"/>
      <name val="Calibri"/>
      <family val="2"/>
    </font>
    <font>
      <sz val="11"/>
      <color rgb="FFC00000"/>
      <name val="Calibri"/>
      <family val="2"/>
    </font>
    <font>
      <sz val="11"/>
      <color theme="1" tint="4.9989318521683403E-2"/>
      <name val="BookmanOldStyle"/>
    </font>
  </fonts>
  <fills count="9">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8EAADB"/>
        <bgColor rgb="FF8EAADB"/>
      </patternFill>
    </fill>
    <fill>
      <patternFill patternType="solid">
        <fgColor theme="8"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ck">
        <color rgb="FF000000"/>
      </right>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s>
  <cellStyleXfs count="4">
    <xf numFmtId="0" fontId="0" fillId="0" borderId="0"/>
    <xf numFmtId="0" fontId="20" fillId="0" borderId="0"/>
    <xf numFmtId="0" fontId="35" fillId="0" borderId="0"/>
    <xf numFmtId="0" fontId="45" fillId="0" borderId="0" applyNumberFormat="0" applyFill="0" applyBorder="0" applyAlignment="0" applyProtection="0"/>
  </cellStyleXfs>
  <cellXfs count="306">
    <xf numFmtId="0" fontId="0" fillId="0" borderId="0" xfId="0"/>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vertical="top"/>
    </xf>
    <xf numFmtId="0" fontId="0" fillId="2" borderId="17" xfId="0" applyFill="1" applyBorder="1" applyAlignment="1">
      <alignment horizontal="center" vertical="center"/>
    </xf>
    <xf numFmtId="0" fontId="0" fillId="0" borderId="17" xfId="0" applyBorder="1" applyAlignment="1">
      <alignment horizontal="center" vertical="center"/>
    </xf>
    <xf numFmtId="0" fontId="0" fillId="0" borderId="17" xfId="0" applyBorder="1"/>
    <xf numFmtId="0" fontId="0" fillId="2" borderId="17" xfId="0"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vertical="top" wrapText="1"/>
    </xf>
    <xf numFmtId="0" fontId="0" fillId="0" borderId="0" xfId="0" applyAlignment="1">
      <alignment wrapText="1"/>
    </xf>
    <xf numFmtId="0" fontId="0" fillId="2" borderId="16" xfId="0" applyFill="1" applyBorder="1" applyAlignment="1">
      <alignment vertical="top" wrapText="1"/>
    </xf>
    <xf numFmtId="0" fontId="0" fillId="2" borderId="19" xfId="0" applyFill="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0" fillId="0" borderId="23" xfId="0" applyBorder="1" applyAlignment="1">
      <alignment horizontal="right"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top" wrapText="1"/>
    </xf>
    <xf numFmtId="0" fontId="5" fillId="0" borderId="17" xfId="0" applyFont="1" applyBorder="1" applyAlignment="1">
      <alignment horizontal="center" vertical="center"/>
    </xf>
    <xf numFmtId="0" fontId="5" fillId="0" borderId="0" xfId="0" applyFont="1" applyAlignment="1">
      <alignment horizontal="center" vertical="center"/>
    </xf>
    <xf numFmtId="0" fontId="6" fillId="0" borderId="17" xfId="0" applyFont="1" applyBorder="1" applyAlignment="1">
      <alignment vertical="center" wrapText="1"/>
    </xf>
    <xf numFmtId="0" fontId="5" fillId="0" borderId="17" xfId="0" applyFont="1" applyBorder="1" applyAlignment="1">
      <alignment horizontal="center"/>
    </xf>
    <xf numFmtId="1" fontId="0" fillId="0" borderId="17" xfId="0" applyNumberFormat="1" applyBorder="1" applyAlignment="1">
      <alignment horizontal="center"/>
    </xf>
    <xf numFmtId="9" fontId="0" fillId="0" borderId="0" xfId="0" applyNumberFormat="1"/>
    <xf numFmtId="0" fontId="0" fillId="0" borderId="17" xfId="0" applyBorder="1" applyAlignment="1">
      <alignment horizontal="center"/>
    </xf>
    <xf numFmtId="0" fontId="5" fillId="0" borderId="17" xfId="0" applyFont="1" applyBorder="1" applyAlignment="1">
      <alignment horizontal="center" vertical="center" wrapText="1"/>
    </xf>
    <xf numFmtId="1" fontId="0" fillId="0" borderId="17" xfId="0" applyNumberFormat="1" applyBorder="1" applyAlignment="1">
      <alignment horizontal="center" vertical="center"/>
    </xf>
    <xf numFmtId="1" fontId="0" fillId="0" borderId="0" xfId="0" applyNumberFormat="1" applyAlignment="1">
      <alignment horizontal="center" vertical="center"/>
    </xf>
    <xf numFmtId="0" fontId="22" fillId="0" borderId="0" xfId="1" applyFont="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23" fillId="0" borderId="0" xfId="1" applyFont="1" applyAlignment="1">
      <alignment horizontal="center" vertical="center"/>
    </xf>
    <xf numFmtId="0" fontId="22" fillId="0" borderId="1" xfId="1" applyFont="1" applyBorder="1" applyAlignment="1">
      <alignment vertical="center" wrapText="1"/>
    </xf>
    <xf numFmtId="0" fontId="22" fillId="0" borderId="1" xfId="1" applyFont="1" applyBorder="1" applyAlignment="1">
      <alignment horizontal="center" vertical="center"/>
    </xf>
    <xf numFmtId="0" fontId="22" fillId="0" borderId="0" xfId="1" applyFont="1" applyAlignment="1">
      <alignment vertical="center"/>
    </xf>
    <xf numFmtId="0" fontId="22" fillId="0" borderId="0" xfId="1" applyFont="1" applyAlignment="1">
      <alignment vertical="center" wrapText="1"/>
    </xf>
    <xf numFmtId="0" fontId="23" fillId="3" borderId="0" xfId="1" applyFont="1" applyFill="1" applyAlignment="1">
      <alignment vertical="center"/>
    </xf>
    <xf numFmtId="0" fontId="24" fillId="3" borderId="0" xfId="1" applyFont="1" applyFill="1" applyAlignment="1">
      <alignment vertical="center"/>
    </xf>
    <xf numFmtId="0" fontId="25" fillId="3" borderId="0" xfId="1" applyFont="1" applyFill="1" applyAlignment="1">
      <alignment vertical="center" wrapText="1"/>
    </xf>
    <xf numFmtId="0" fontId="25" fillId="3" borderId="0" xfId="1" applyFont="1" applyFill="1" applyAlignment="1">
      <alignment vertical="center"/>
    </xf>
    <xf numFmtId="0" fontId="25" fillId="3" borderId="0" xfId="1" applyFont="1" applyFill="1" applyAlignment="1">
      <alignment horizontal="center" vertical="center" wrapText="1"/>
    </xf>
    <xf numFmtId="0" fontId="24" fillId="3" borderId="1" xfId="1" applyFont="1" applyFill="1" applyBorder="1" applyAlignment="1">
      <alignment horizontal="center" vertical="center" wrapText="1"/>
    </xf>
    <xf numFmtId="0" fontId="24" fillId="3" borderId="0" xfId="1" applyFont="1" applyFill="1" applyAlignment="1">
      <alignment horizontal="center" vertical="center" wrapText="1"/>
    </xf>
    <xf numFmtId="0" fontId="25" fillId="3" borderId="1" xfId="1" applyFont="1" applyFill="1" applyBorder="1" applyAlignment="1">
      <alignment horizontal="center" vertical="center" wrapText="1"/>
    </xf>
    <xf numFmtId="0" fontId="25" fillId="3" borderId="1" xfId="1" applyFont="1" applyFill="1" applyBorder="1" applyAlignment="1">
      <alignment horizontal="center" wrapText="1"/>
    </xf>
    <xf numFmtId="0" fontId="26" fillId="0" borderId="1" xfId="1" applyFont="1" applyBorder="1" applyAlignment="1">
      <alignment horizontal="center" wrapText="1"/>
    </xf>
    <xf numFmtId="0" fontId="25" fillId="0" borderId="1" xfId="1" applyFont="1" applyBorder="1" applyAlignment="1">
      <alignment horizontal="center" wrapText="1"/>
    </xf>
    <xf numFmtId="0" fontId="24" fillId="3" borderId="0" xfId="1" applyFont="1" applyFill="1" applyAlignment="1">
      <alignment vertical="center" wrapText="1"/>
    </xf>
    <xf numFmtId="0" fontId="26" fillId="0" borderId="26" xfId="1" applyFont="1" applyBorder="1" applyAlignment="1">
      <alignment horizontal="center" vertical="center" wrapText="1"/>
    </xf>
    <xf numFmtId="0" fontId="11" fillId="0" borderId="0" xfId="1" applyFont="1" applyAlignment="1">
      <alignment horizontal="center"/>
    </xf>
    <xf numFmtId="0" fontId="11" fillId="0" borderId="0" xfId="1" applyFont="1"/>
    <xf numFmtId="0" fontId="11" fillId="0" borderId="0" xfId="1" applyFont="1" applyAlignment="1">
      <alignment vertical="center"/>
    </xf>
    <xf numFmtId="0" fontId="11" fillId="0" borderId="0" xfId="1" applyFont="1" applyAlignment="1">
      <alignment horizontal="right" vertical="center"/>
    </xf>
    <xf numFmtId="0" fontId="11" fillId="4" borderId="1" xfId="1" applyFont="1" applyFill="1" applyBorder="1" applyAlignment="1">
      <alignment vertical="center"/>
    </xf>
    <xf numFmtId="0" fontId="11" fillId="0" borderId="1" xfId="1" applyFont="1" applyBorder="1" applyAlignment="1">
      <alignment vertical="center"/>
    </xf>
    <xf numFmtId="0" fontId="12" fillId="0" borderId="0" xfId="1" applyFont="1"/>
    <xf numFmtId="0" fontId="11" fillId="0" borderId="0" xfId="1" applyFont="1" applyAlignment="1">
      <alignment horizontal="center" vertical="center"/>
    </xf>
    <xf numFmtId="0" fontId="25" fillId="0" borderId="0" xfId="1" applyFont="1"/>
    <xf numFmtId="0" fontId="25" fillId="0" borderId="1" xfId="1" applyFont="1" applyBorder="1" applyAlignment="1">
      <alignment horizontal="center"/>
    </xf>
    <xf numFmtId="0" fontId="25" fillId="0" borderId="0" xfId="1" applyFont="1" applyAlignment="1">
      <alignment horizontal="center"/>
    </xf>
    <xf numFmtId="0" fontId="25" fillId="0" borderId="0" xfId="1" applyFont="1" applyAlignment="1">
      <alignment horizontal="left"/>
    </xf>
    <xf numFmtId="0" fontId="16" fillId="0" borderId="0" xfId="1" applyFont="1"/>
    <xf numFmtId="0" fontId="16" fillId="0" borderId="0" xfId="1" applyFont="1" applyAlignment="1">
      <alignment horizontal="center" vertical="center"/>
    </xf>
    <xf numFmtId="0" fontId="0" fillId="3" borderId="0" xfId="0" applyFill="1" applyAlignment="1">
      <alignment horizontal="left" vertical="top"/>
    </xf>
    <xf numFmtId="0" fontId="27" fillId="3" borderId="0" xfId="0" applyFont="1" applyFill="1" applyAlignment="1">
      <alignment horizontal="left" vertical="top"/>
    </xf>
    <xf numFmtId="0" fontId="0" fillId="3" borderId="0" xfId="0" applyFill="1"/>
    <xf numFmtId="0" fontId="11" fillId="0" borderId="0" xfId="0" applyFont="1" applyAlignment="1">
      <alignment vertical="center" wrapText="1"/>
    </xf>
    <xf numFmtId="0" fontId="27" fillId="3" borderId="0" xfId="0" applyFont="1" applyFill="1"/>
    <xf numFmtId="0" fontId="0" fillId="3" borderId="1" xfId="0" applyFill="1" applyBorder="1" applyAlignment="1">
      <alignment horizontal="center" vertical="center"/>
    </xf>
    <xf numFmtId="0" fontId="26" fillId="3" borderId="0" xfId="0" applyFont="1" applyFill="1" applyAlignment="1">
      <alignment vertical="center" wrapText="1"/>
    </xf>
    <xf numFmtId="0" fontId="26" fillId="3" borderId="0" xfId="0" applyFont="1" applyFill="1" applyAlignment="1">
      <alignment horizontal="right" vertical="center" wrapText="1"/>
    </xf>
    <xf numFmtId="0" fontId="26" fillId="4" borderId="1" xfId="0" applyFont="1" applyFill="1" applyBorder="1" applyAlignment="1">
      <alignment vertical="center" wrapText="1"/>
    </xf>
    <xf numFmtId="0" fontId="26" fillId="3" borderId="1" xfId="0" applyFont="1" applyFill="1" applyBorder="1" applyAlignment="1">
      <alignment vertical="center" wrapText="1"/>
    </xf>
    <xf numFmtId="0" fontId="26" fillId="3" borderId="1" xfId="0" applyFont="1" applyFill="1" applyBorder="1" applyAlignment="1">
      <alignment vertical="top" wrapText="1"/>
    </xf>
    <xf numFmtId="0" fontId="26" fillId="3" borderId="1" xfId="0" applyFont="1" applyFill="1" applyBorder="1" applyAlignment="1">
      <alignment vertical="center"/>
    </xf>
    <xf numFmtId="0" fontId="25" fillId="3" borderId="1" xfId="0" applyFont="1" applyFill="1" applyBorder="1" applyAlignment="1">
      <alignment wrapText="1"/>
    </xf>
    <xf numFmtId="0" fontId="25" fillId="0" borderId="0" xfId="0" applyFont="1" applyAlignment="1">
      <alignment wrapText="1"/>
    </xf>
    <xf numFmtId="0" fontId="25" fillId="3" borderId="0" xfId="0" applyFont="1" applyFill="1" applyAlignment="1">
      <alignment wrapText="1"/>
    </xf>
    <xf numFmtId="0" fontId="29" fillId="0" borderId="0" xfId="0" applyFont="1" applyAlignment="1">
      <alignment horizontal="left"/>
    </xf>
    <xf numFmtId="0" fontId="0" fillId="0" borderId="0" xfId="0" applyAlignment="1">
      <alignment horizontal="center" vertical="center"/>
    </xf>
    <xf numFmtId="0" fontId="21" fillId="0" borderId="0" xfId="0" applyFont="1" applyAlignment="1">
      <alignment horizontal="center"/>
    </xf>
    <xf numFmtId="0" fontId="0" fillId="0" borderId="0" xfId="0" applyAlignment="1">
      <alignment horizontal="left"/>
    </xf>
    <xf numFmtId="0" fontId="31" fillId="0" borderId="0" xfId="0" applyFont="1" applyAlignment="1">
      <alignment horizontal="center"/>
    </xf>
    <xf numFmtId="0" fontId="0" fillId="0" borderId="0" xfId="0" applyAlignment="1">
      <alignment horizontal="left" vertical="center"/>
    </xf>
    <xf numFmtId="0" fontId="0" fillId="7" borderId="3" xfId="0" applyFill="1" applyBorder="1" applyAlignment="1">
      <alignment horizontal="center"/>
    </xf>
    <xf numFmtId="0" fontId="0" fillId="7" borderId="6" xfId="0" applyFill="1" applyBorder="1"/>
    <xf numFmtId="0" fontId="0" fillId="7" borderId="9" xfId="0" applyFill="1" applyBorder="1" applyAlignment="1">
      <alignment horizontal="center" vertical="center"/>
    </xf>
    <xf numFmtId="0" fontId="0" fillId="7" borderId="7" xfId="0" applyFill="1" applyBorder="1"/>
    <xf numFmtId="0" fontId="0" fillId="7" borderId="15" xfId="0" applyFill="1" applyBorder="1" applyAlignment="1">
      <alignment horizontal="center"/>
    </xf>
    <xf numFmtId="0" fontId="0" fillId="0" borderId="1" xfId="0" applyBorder="1"/>
    <xf numFmtId="0" fontId="0" fillId="0" borderId="1" xfId="0" applyBorder="1" applyAlignment="1">
      <alignment horizontal="center" vertical="center"/>
    </xf>
    <xf numFmtId="0" fontId="0" fillId="7" borderId="5" xfId="0" applyFill="1" applyBorder="1" applyAlignment="1">
      <alignment horizontal="center"/>
    </xf>
    <xf numFmtId="164" fontId="0" fillId="0" borderId="1" xfId="0" applyNumberFormat="1" applyBorder="1"/>
    <xf numFmtId="0" fontId="0" fillId="7" borderId="4" xfId="0" applyFill="1" applyBorder="1" applyAlignment="1">
      <alignment horizontal="center"/>
    </xf>
    <xf numFmtId="2" fontId="0" fillId="0" borderId="1" xfId="0" applyNumberFormat="1" applyBorder="1"/>
    <xf numFmtId="0" fontId="0" fillId="0" borderId="12" xfId="0" applyBorder="1" applyAlignment="1">
      <alignment horizontal="center"/>
    </xf>
    <xf numFmtId="0" fontId="0" fillId="0" borderId="8" xfId="0" applyBorder="1" applyAlignment="1">
      <alignment horizontal="center" wrapText="1"/>
    </xf>
    <xf numFmtId="0" fontId="0" fillId="0" borderId="8" xfId="0" applyBorder="1" applyAlignment="1">
      <alignment horizontal="center" vertical="center"/>
    </xf>
    <xf numFmtId="0" fontId="0" fillId="0" borderId="13" xfId="0" applyBorder="1" applyAlignment="1">
      <alignment horizontal="center" wrapText="1"/>
    </xf>
    <xf numFmtId="0" fontId="0" fillId="0" borderId="15" xfId="0" applyBorder="1" applyAlignment="1">
      <alignment horizontal="center"/>
    </xf>
    <xf numFmtId="0" fontId="0" fillId="0" borderId="14" xfId="0" applyBorder="1" applyAlignment="1">
      <alignment horizontal="center"/>
    </xf>
    <xf numFmtId="0" fontId="0" fillId="0" borderId="14" xfId="0" applyBorder="1"/>
    <xf numFmtId="164" fontId="0" fillId="0" borderId="14" xfId="0" applyNumberFormat="1" applyBorder="1" applyAlignment="1">
      <alignment horizontal="center"/>
    </xf>
    <xf numFmtId="0" fontId="0" fillId="0" borderId="10" xfId="0" applyBorder="1" applyAlignment="1">
      <alignment horizontal="center"/>
    </xf>
    <xf numFmtId="0" fontId="0" fillId="0" borderId="2" xfId="0" applyBorder="1"/>
    <xf numFmtId="0" fontId="0" fillId="0" borderId="2" xfId="0" applyBorder="1" applyAlignment="1">
      <alignment horizontal="center" vertical="center"/>
    </xf>
    <xf numFmtId="0" fontId="0" fillId="0" borderId="11" xfId="0" applyBorder="1"/>
    <xf numFmtId="0" fontId="0" fillId="0" borderId="0" xfId="0" applyAlignment="1">
      <alignment horizontal="center" wrapText="1"/>
    </xf>
    <xf numFmtId="0" fontId="19" fillId="0" borderId="0" xfId="0" applyFont="1" applyAlignment="1">
      <alignment horizontal="center" wrapText="1"/>
    </xf>
    <xf numFmtId="0" fontId="19" fillId="0" borderId="0" xfId="0" applyFont="1" applyAlignment="1">
      <alignment horizontal="center"/>
    </xf>
    <xf numFmtId="0" fontId="0" fillId="3" borderId="5" xfId="0" applyFill="1" applyBorder="1" applyAlignment="1">
      <alignment horizontal="center" vertical="center"/>
    </xf>
    <xf numFmtId="0" fontId="33" fillId="0" borderId="26" xfId="0" applyFont="1" applyBorder="1" applyAlignment="1">
      <alignment horizontal="left" vertical="top" wrapText="1"/>
    </xf>
    <xf numFmtId="1" fontId="34" fillId="0" borderId="17" xfId="0" applyNumberFormat="1" applyFont="1" applyBorder="1" applyAlignment="1">
      <alignment horizontal="center" vertical="center" shrinkToFit="1"/>
    </xf>
    <xf numFmtId="0" fontId="33" fillId="0" borderId="38" xfId="0" applyFont="1" applyBorder="1" applyAlignment="1">
      <alignment horizontal="left" vertical="top" wrapText="1"/>
    </xf>
    <xf numFmtId="0" fontId="34" fillId="0" borderId="17" xfId="0" applyFont="1" applyBorder="1" applyAlignment="1">
      <alignment horizontal="center" vertical="center" shrinkToFit="1"/>
    </xf>
    <xf numFmtId="0" fontId="33" fillId="0" borderId="1" xfId="0" applyFont="1" applyBorder="1" applyAlignment="1">
      <alignment horizontal="left" vertical="top" wrapText="1"/>
    </xf>
    <xf numFmtId="0" fontId="25" fillId="3" borderId="1" xfId="1" applyFont="1" applyFill="1" applyBorder="1" applyAlignment="1">
      <alignment horizontal="left" vertical="center" wrapText="1"/>
    </xf>
    <xf numFmtId="0" fontId="37" fillId="0" borderId="0" xfId="1" applyFont="1" applyAlignment="1">
      <alignment vertical="center"/>
    </xf>
    <xf numFmtId="0" fontId="38" fillId="0" borderId="0" xfId="1" applyFont="1"/>
    <xf numFmtId="0" fontId="40" fillId="0" borderId="0" xfId="0" applyFont="1" applyAlignment="1">
      <alignment vertical="top" wrapText="1"/>
    </xf>
    <xf numFmtId="0" fontId="16" fillId="0" borderId="0" xfId="0" applyFont="1"/>
    <xf numFmtId="0" fontId="11" fillId="0" borderId="1" xfId="1" applyFont="1" applyBorder="1" applyAlignment="1">
      <alignment vertical="center" wrapText="1"/>
    </xf>
    <xf numFmtId="164" fontId="2" fillId="0" borderId="1" xfId="0" applyNumberFormat="1" applyFont="1" applyBorder="1"/>
    <xf numFmtId="164" fontId="2" fillId="0" borderId="1" xfId="0" quotePrefix="1" applyNumberFormat="1" applyFont="1" applyBorder="1"/>
    <xf numFmtId="0" fontId="0" fillId="0" borderId="1" xfId="0" applyBorder="1" applyAlignment="1">
      <alignment horizontal="center"/>
    </xf>
    <xf numFmtId="0" fontId="46" fillId="3" borderId="0" xfId="0" applyFont="1" applyFill="1" applyAlignment="1">
      <alignment horizontal="left" vertical="top"/>
    </xf>
    <xf numFmtId="0" fontId="25" fillId="0" borderId="1" xfId="1" applyFont="1" applyBorder="1" applyAlignment="1">
      <alignment horizontal="center" vertical="top"/>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0" xfId="0" applyFont="1" applyAlignment="1">
      <alignment horizontal="left" vertical="center"/>
    </xf>
    <xf numFmtId="0" fontId="37" fillId="0" borderId="0" xfId="1" applyFont="1"/>
    <xf numFmtId="0" fontId="11" fillId="0" borderId="9" xfId="1" applyFont="1" applyBorder="1"/>
    <xf numFmtId="0" fontId="11" fillId="0" borderId="9" xfId="1" applyFont="1" applyBorder="1" applyAlignment="1">
      <alignment vertical="center"/>
    </xf>
    <xf numFmtId="0" fontId="11" fillId="0" borderId="7" xfId="1" applyFont="1" applyBorder="1" applyAlignment="1">
      <alignment horizontal="right" vertical="center"/>
    </xf>
    <xf numFmtId="0" fontId="23" fillId="0" borderId="2" xfId="1" applyFont="1" applyBorder="1" applyAlignment="1">
      <alignment horizontal="center" vertical="center" wrapText="1"/>
    </xf>
    <xf numFmtId="0" fontId="33" fillId="0" borderId="38" xfId="0" applyFont="1" applyBorder="1" applyAlignment="1">
      <alignment horizontal="left" vertical="top" wrapText="1"/>
    </xf>
    <xf numFmtId="0" fontId="33" fillId="0" borderId="39" xfId="0" applyFont="1" applyBorder="1" applyAlignment="1">
      <alignment horizontal="left" vertical="top" wrapText="1"/>
    </xf>
    <xf numFmtId="0" fontId="11" fillId="0" borderId="0" xfId="1" applyFont="1" applyAlignment="1">
      <alignment horizontal="center"/>
    </xf>
    <xf numFmtId="0" fontId="11" fillId="4" borderId="1" xfId="1" applyFont="1" applyFill="1" applyBorder="1" applyAlignment="1">
      <alignment horizontal="center" vertical="center"/>
    </xf>
    <xf numFmtId="0" fontId="12" fillId="4" borderId="1" xfId="1" applyFont="1" applyFill="1" applyBorder="1" applyAlignment="1">
      <alignment horizontal="left" vertical="center"/>
    </xf>
    <xf numFmtId="0" fontId="13" fillId="0" borderId="1" xfId="1" applyFont="1" applyBorder="1" applyAlignment="1">
      <alignment horizontal="left" vertical="center"/>
    </xf>
    <xf numFmtId="0" fontId="11" fillId="0" borderId="1" xfId="1" applyFont="1" applyBorder="1" applyAlignment="1">
      <alignment horizontal="left" vertical="top" wrapText="1"/>
    </xf>
    <xf numFmtId="0" fontId="11" fillId="0" borderId="1" xfId="1" applyFont="1" applyBorder="1" applyAlignment="1">
      <alignment horizontal="left" vertical="top"/>
    </xf>
    <xf numFmtId="0" fontId="11" fillId="0" borderId="3" xfId="1" applyFont="1" applyBorder="1" applyAlignment="1">
      <alignment horizontal="center" vertical="top"/>
    </xf>
    <xf numFmtId="0" fontId="11" fillId="0" borderId="4" xfId="1" applyFont="1" applyBorder="1" applyAlignment="1">
      <alignment horizontal="center" vertical="top"/>
    </xf>
    <xf numFmtId="0" fontId="11" fillId="0" borderId="5" xfId="1" applyFont="1" applyBorder="1" applyAlignment="1">
      <alignment horizontal="center" vertical="top"/>
    </xf>
    <xf numFmtId="0" fontId="11" fillId="0" borderId="1" xfId="1" applyFont="1" applyBorder="1" applyAlignment="1">
      <alignment horizontal="left" vertical="center"/>
    </xf>
    <xf numFmtId="0" fontId="11" fillId="0" borderId="1" xfId="1" quotePrefix="1" applyFont="1" applyBorder="1" applyAlignment="1">
      <alignment horizontal="left" vertical="center" wrapText="1"/>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top"/>
    </xf>
    <xf numFmtId="0" fontId="11" fillId="0" borderId="0" xfId="1" applyFont="1" applyAlignment="1">
      <alignment horizontal="center" vertical="top"/>
    </xf>
    <xf numFmtId="0" fontId="11" fillId="0" borderId="2" xfId="1" applyFont="1" applyBorder="1" applyAlignment="1">
      <alignment horizontal="center" vertical="top"/>
    </xf>
    <xf numFmtId="0" fontId="11" fillId="0" borderId="1" xfId="1" applyFont="1" applyBorder="1" applyAlignment="1">
      <alignment horizontal="center" vertical="center"/>
    </xf>
    <xf numFmtId="0" fontId="11" fillId="0" borderId="1" xfId="1" quotePrefix="1" applyFont="1" applyBorder="1" applyAlignment="1">
      <alignment horizontal="left" vertical="center"/>
    </xf>
    <xf numFmtId="0" fontId="11" fillId="0" borderId="0" xfId="1" applyFont="1" applyAlignment="1">
      <alignment horizontal="center" vertical="center"/>
    </xf>
    <xf numFmtId="0" fontId="28" fillId="3" borderId="0" xfId="0" applyFont="1" applyFill="1" applyAlignment="1">
      <alignment horizontal="center" vertical="center" wrapText="1"/>
    </xf>
    <xf numFmtId="0" fontId="26" fillId="4" borderId="13" xfId="0" applyFont="1" applyFill="1" applyBorder="1" applyAlignment="1">
      <alignment horizontal="left" vertical="center" wrapText="1"/>
    </xf>
    <xf numFmtId="0" fontId="26" fillId="4" borderId="14" xfId="0" applyFont="1" applyFill="1" applyBorder="1" applyAlignment="1">
      <alignment horizontal="left" vertical="center" wrapText="1"/>
    </xf>
    <xf numFmtId="0" fontId="26" fillId="4" borderId="11" xfId="0" applyFont="1" applyFill="1" applyBorder="1" applyAlignment="1">
      <alignment horizontal="left" vertical="center" wrapText="1"/>
    </xf>
    <xf numFmtId="0" fontId="25" fillId="3" borderId="0" xfId="1" applyFont="1" applyFill="1" applyAlignment="1">
      <alignment horizontal="center" vertical="center" wrapText="1"/>
    </xf>
    <xf numFmtId="0" fontId="24" fillId="3" borderId="0" xfId="1" applyFont="1" applyFill="1" applyAlignment="1">
      <alignment horizontal="center" vertical="center" wrapText="1"/>
    </xf>
    <xf numFmtId="0" fontId="47"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40" xfId="0" applyFont="1" applyBorder="1" applyAlignment="1">
      <alignment horizontal="left" vertical="center" wrapText="1"/>
    </xf>
    <xf numFmtId="0" fontId="11" fillId="0" borderId="12" xfId="1" applyFont="1" applyBorder="1" applyAlignment="1">
      <alignment horizontal="left" vertical="center" wrapText="1"/>
    </xf>
    <xf numFmtId="0" fontId="11" fillId="0" borderId="13" xfId="1" applyFont="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1" fillId="0" borderId="1" xfId="1" applyFont="1" applyBorder="1" applyAlignment="1">
      <alignment horizontal="left" vertical="center" wrapText="1"/>
    </xf>
    <xf numFmtId="0" fontId="36" fillId="0" borderId="0" xfId="0" applyFont="1" applyAlignment="1">
      <alignment horizontal="left" vertical="top" wrapText="1"/>
    </xf>
    <xf numFmtId="0" fontId="36" fillId="0" borderId="0" xfId="0" applyFont="1" applyAlignment="1">
      <alignment horizontal="left" vertical="top"/>
    </xf>
    <xf numFmtId="0" fontId="16" fillId="0" borderId="0" xfId="0" quotePrefix="1" applyFont="1" applyAlignment="1">
      <alignment horizontal="left" vertical="top" wrapText="1"/>
    </xf>
    <xf numFmtId="0" fontId="16" fillId="0" borderId="0" xfId="0" applyFont="1" applyAlignment="1">
      <alignment horizontal="left" vertical="top"/>
    </xf>
    <xf numFmtId="0" fontId="43" fillId="0" borderId="6" xfId="1" applyFont="1" applyBorder="1" applyAlignment="1">
      <alignment horizontal="left" vertical="top" wrapText="1"/>
    </xf>
    <xf numFmtId="0" fontId="43" fillId="0" borderId="9" xfId="1" applyFont="1" applyBorder="1" applyAlignment="1">
      <alignment horizontal="left" vertical="top"/>
    </xf>
    <xf numFmtId="0" fontId="43" fillId="0" borderId="7" xfId="1" applyFont="1" applyBorder="1" applyAlignment="1">
      <alignment horizontal="left" vertical="top"/>
    </xf>
    <xf numFmtId="0" fontId="11" fillId="0" borderId="6" xfId="1" applyFont="1" applyBorder="1" applyAlignment="1">
      <alignment horizontal="left" vertical="top" wrapText="1"/>
    </xf>
    <xf numFmtId="0" fontId="11" fillId="0" borderId="9" xfId="1" applyFont="1" applyBorder="1" applyAlignment="1">
      <alignment horizontal="left" vertical="top" wrapText="1"/>
    </xf>
    <xf numFmtId="0" fontId="11" fillId="0" borderId="7" xfId="1" applyFont="1" applyBorder="1" applyAlignment="1">
      <alignment horizontal="left" vertical="top" wrapText="1"/>
    </xf>
    <xf numFmtId="0" fontId="11" fillId="4" borderId="6" xfId="1" applyFont="1" applyFill="1" applyBorder="1" applyAlignment="1">
      <alignment horizontal="center" vertical="center"/>
    </xf>
    <xf numFmtId="0" fontId="11" fillId="4" borderId="7" xfId="1" applyFont="1" applyFill="1" applyBorder="1" applyAlignment="1">
      <alignment horizontal="center" vertical="center"/>
    </xf>
    <xf numFmtId="0" fontId="11" fillId="0" borderId="6" xfId="1" applyFont="1" applyBorder="1" applyAlignment="1">
      <alignment horizontal="left" vertical="center"/>
    </xf>
    <xf numFmtId="0" fontId="11" fillId="0" borderId="9" xfId="1" applyFont="1" applyBorder="1" applyAlignment="1">
      <alignment horizontal="left" vertical="center"/>
    </xf>
    <xf numFmtId="0" fontId="11" fillId="0" borderId="7" xfId="1" applyFont="1" applyBorder="1" applyAlignment="1">
      <alignment horizontal="left" vertical="center"/>
    </xf>
    <xf numFmtId="0" fontId="12" fillId="4" borderId="6" xfId="1" applyFont="1" applyFill="1" applyBorder="1" applyAlignment="1">
      <alignment horizontal="left" vertical="center"/>
    </xf>
    <xf numFmtId="0" fontId="12" fillId="4" borderId="9" xfId="1" applyFont="1" applyFill="1" applyBorder="1" applyAlignment="1">
      <alignment horizontal="left" vertical="center"/>
    </xf>
    <xf numFmtId="0" fontId="12" fillId="4" borderId="7" xfId="1" applyFont="1" applyFill="1" applyBorder="1" applyAlignment="1">
      <alignment horizontal="left" vertical="center"/>
    </xf>
    <xf numFmtId="0" fontId="43" fillId="0" borderId="1" xfId="1" applyFont="1" applyBorder="1" applyAlignment="1">
      <alignment horizontal="left" vertical="top" wrapText="1"/>
    </xf>
    <xf numFmtId="0" fontId="43" fillId="0" borderId="1" xfId="1" applyFont="1" applyBorder="1" applyAlignment="1">
      <alignment horizontal="left" vertical="top"/>
    </xf>
    <xf numFmtId="0" fontId="24" fillId="0" borderId="0" xfId="1" applyFont="1" applyAlignment="1">
      <alignment horizontal="center"/>
    </xf>
    <xf numFmtId="0" fontId="25" fillId="4" borderId="6" xfId="1" applyFont="1" applyFill="1" applyBorder="1" applyAlignment="1">
      <alignment horizontal="left"/>
    </xf>
    <xf numFmtId="0" fontId="25" fillId="4" borderId="9" xfId="1" applyFont="1" applyFill="1" applyBorder="1" applyAlignment="1">
      <alignment horizontal="left"/>
    </xf>
    <xf numFmtId="0" fontId="25" fillId="4" borderId="7" xfId="1" applyFont="1" applyFill="1" applyBorder="1" applyAlignment="1">
      <alignment horizontal="left"/>
    </xf>
    <xf numFmtId="0" fontId="44" fillId="3" borderId="1" xfId="0" applyFont="1" applyFill="1" applyBorder="1" applyAlignment="1">
      <alignment vertical="top" wrapText="1"/>
    </xf>
    <xf numFmtId="0" fontId="44" fillId="3" borderId="1" xfId="0" applyFont="1" applyFill="1" applyBorder="1" applyAlignment="1">
      <alignment vertical="top"/>
    </xf>
    <xf numFmtId="0" fontId="33" fillId="3" borderId="1" xfId="0" applyFont="1" applyFill="1" applyBorder="1" applyAlignment="1">
      <alignment horizontal="left" vertical="top" wrapText="1"/>
    </xf>
    <xf numFmtId="0" fontId="44" fillId="3" borderId="1" xfId="0" applyFont="1" applyFill="1" applyBorder="1" applyAlignment="1">
      <alignment horizontal="left" vertical="top" wrapText="1"/>
    </xf>
    <xf numFmtId="0" fontId="25" fillId="4" borderId="6" xfId="1" applyFont="1" applyFill="1" applyBorder="1" applyAlignment="1">
      <alignment horizontal="left" vertical="top"/>
    </xf>
    <xf numFmtId="0" fontId="25" fillId="4" borderId="9" xfId="1" applyFont="1" applyFill="1" applyBorder="1" applyAlignment="1">
      <alignment horizontal="left" vertical="top"/>
    </xf>
    <xf numFmtId="0" fontId="25" fillId="4" borderId="7" xfId="1" applyFont="1" applyFill="1" applyBorder="1" applyAlignment="1">
      <alignment horizontal="left" vertical="top"/>
    </xf>
    <xf numFmtId="0" fontId="39" fillId="0" borderId="30" xfId="0" applyFont="1" applyBorder="1" applyAlignment="1">
      <alignment horizontal="left"/>
    </xf>
    <xf numFmtId="0" fontId="39" fillId="0" borderId="0" xfId="0" applyFont="1" applyAlignment="1">
      <alignment horizontal="left"/>
    </xf>
    <xf numFmtId="0" fontId="0" fillId="5" borderId="35" xfId="0" applyFill="1" applyBorder="1" applyAlignment="1">
      <alignment horizontal="center" vertical="center" wrapText="1"/>
    </xf>
    <xf numFmtId="0" fontId="0" fillId="5" borderId="36" xfId="0" applyFill="1" applyBorder="1" applyAlignment="1">
      <alignment horizontal="center" vertical="center" wrapText="1"/>
    </xf>
    <xf numFmtId="0" fontId="2" fillId="3" borderId="3" xfId="0" applyFont="1" applyFill="1" applyBorder="1" applyAlignment="1">
      <alignment horizontal="center" vertical="top" wrapText="1"/>
    </xf>
    <xf numFmtId="0" fontId="2" fillId="3" borderId="5" xfId="0" applyFont="1" applyFill="1" applyBorder="1" applyAlignment="1">
      <alignment horizontal="center" vertical="top"/>
    </xf>
    <xf numFmtId="0" fontId="3" fillId="0" borderId="30" xfId="0" quotePrefix="1" applyFont="1" applyBorder="1" applyAlignment="1">
      <alignment horizontal="left" vertical="top" wrapText="1"/>
    </xf>
    <xf numFmtId="0" fontId="2" fillId="0" borderId="0" xfId="0" applyFont="1"/>
    <xf numFmtId="0" fontId="2" fillId="0" borderId="31" xfId="0" applyFont="1" applyBorder="1"/>
    <xf numFmtId="0" fontId="2" fillId="0" borderId="27" xfId="0" applyFont="1" applyBorder="1"/>
    <xf numFmtId="0" fontId="2" fillId="0" borderId="16" xfId="0" applyFont="1" applyBorder="1"/>
    <xf numFmtId="0" fontId="2" fillId="0" borderId="19" xfId="0" applyFont="1" applyBorder="1"/>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2" fillId="3" borderId="3" xfId="0" applyFont="1" applyFill="1" applyBorder="1" applyAlignment="1">
      <alignment horizontal="left" vertical="top" wrapText="1"/>
    </xf>
    <xf numFmtId="0" fontId="2" fillId="3" borderId="5" xfId="0" applyFont="1" applyFill="1" applyBorder="1" applyAlignment="1">
      <alignment horizontal="left" vertical="top"/>
    </xf>
    <xf numFmtId="0" fontId="45" fillId="3" borderId="15" xfId="3" applyFill="1" applyBorder="1" applyAlignment="1">
      <alignment horizontal="left" vertical="top" wrapText="1"/>
    </xf>
    <xf numFmtId="0" fontId="2" fillId="3" borderId="14"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0" fillId="2" borderId="27" xfId="0" applyFill="1" applyBorder="1" applyAlignment="1">
      <alignment horizontal="left" vertical="top" wrapText="1"/>
    </xf>
    <xf numFmtId="0" fontId="3" fillId="0" borderId="1" xfId="0" applyFont="1" applyBorder="1" applyAlignment="1">
      <alignment horizontal="center" vertical="top" wrapText="1"/>
    </xf>
    <xf numFmtId="0" fontId="17" fillId="3" borderId="3" xfId="0" applyFont="1" applyFill="1" applyBorder="1" applyAlignment="1">
      <alignment horizontal="center" vertical="top" wrapText="1"/>
    </xf>
    <xf numFmtId="0" fontId="0" fillId="3" borderId="5" xfId="0" applyFill="1" applyBorder="1" applyAlignment="1">
      <alignment horizontal="center" vertical="top"/>
    </xf>
    <xf numFmtId="0" fontId="0" fillId="0" borderId="0" xfId="0" applyAlignment="1">
      <alignment horizontal="center"/>
    </xf>
    <xf numFmtId="0" fontId="0" fillId="0" borderId="0" xfId="0"/>
    <xf numFmtId="0" fontId="4" fillId="0" borderId="28" xfId="0" applyFont="1" applyBorder="1" applyAlignment="1">
      <alignment horizontal="left" vertical="top" wrapText="1"/>
    </xf>
    <xf numFmtId="0" fontId="2" fillId="0" borderId="29" xfId="0" applyFont="1" applyBorder="1"/>
    <xf numFmtId="0" fontId="3" fillId="0" borderId="30" xfId="0" applyFont="1" applyBorder="1" applyAlignment="1">
      <alignment horizontal="left" vertical="top" wrapText="1"/>
    </xf>
    <xf numFmtId="0" fontId="3" fillId="0" borderId="27" xfId="0" quotePrefix="1" applyFont="1" applyBorder="1" applyAlignment="1">
      <alignment horizontal="left" vertical="top" wrapText="1"/>
    </xf>
    <xf numFmtId="0" fontId="3" fillId="0" borderId="20" xfId="0" applyFont="1" applyBorder="1" applyAlignment="1">
      <alignment horizontal="left" vertical="top" wrapText="1"/>
    </xf>
    <xf numFmtId="0" fontId="2" fillId="0" borderId="21" xfId="0" applyFont="1" applyBorder="1"/>
    <xf numFmtId="0" fontId="2" fillId="0" borderId="22" xfId="0" applyFont="1" applyBorder="1"/>
    <xf numFmtId="0" fontId="3" fillId="0" borderId="28" xfId="0" applyFont="1" applyBorder="1" applyAlignment="1">
      <alignment horizontal="left" vertical="top" wrapText="1"/>
    </xf>
    <xf numFmtId="0" fontId="2" fillId="0" borderId="18" xfId="0" applyFont="1" applyBorder="1"/>
    <xf numFmtId="0" fontId="0" fillId="3" borderId="1" xfId="0" applyFill="1" applyBorder="1" applyAlignment="1">
      <alignment horizontal="left" vertical="top"/>
    </xf>
    <xf numFmtId="0" fontId="2" fillId="3" borderId="12" xfId="0" applyFont="1" applyFill="1" applyBorder="1" applyAlignment="1">
      <alignment horizontal="left" vertical="top" wrapText="1"/>
    </xf>
    <xf numFmtId="0" fontId="0" fillId="3" borderId="13"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0" fillId="3" borderId="1" xfId="0" applyFill="1" applyBorder="1" applyAlignment="1">
      <alignment horizontal="left" vertical="top" wrapText="1"/>
    </xf>
    <xf numFmtId="0" fontId="0" fillId="2" borderId="28" xfId="0" applyFill="1" applyBorder="1" applyAlignment="1">
      <alignment horizontal="left" vertical="center"/>
    </xf>
    <xf numFmtId="0" fontId="2" fillId="0" borderId="0" xfId="0" applyFont="1" applyAlignment="1">
      <alignment horizontal="center"/>
    </xf>
    <xf numFmtId="0" fontId="0" fillId="2" borderId="1" xfId="0" applyFill="1" applyBorder="1" applyAlignment="1">
      <alignment horizontal="left"/>
    </xf>
    <xf numFmtId="0" fontId="2" fillId="0" borderId="1" xfId="0" applyFont="1" applyBorder="1"/>
    <xf numFmtId="0" fontId="5" fillId="2" borderId="32" xfId="0" applyFont="1" applyFill="1" applyBorder="1" applyAlignment="1">
      <alignment horizontal="left" vertical="top" wrapText="1"/>
    </xf>
    <xf numFmtId="0" fontId="2" fillId="0" borderId="33" xfId="0" applyFont="1" applyBorder="1"/>
    <xf numFmtId="0" fontId="2" fillId="0" borderId="34" xfId="0" applyFont="1" applyBorder="1"/>
    <xf numFmtId="0" fontId="2" fillId="2" borderId="27" xfId="0" applyFont="1" applyFill="1" applyBorder="1" applyAlignment="1">
      <alignment horizontal="left" vertical="top" wrapText="1"/>
    </xf>
    <xf numFmtId="0" fontId="17" fillId="0" borderId="16" xfId="0" applyFont="1" applyBorder="1" applyAlignment="1">
      <alignment horizontal="center"/>
    </xf>
    <xf numFmtId="0" fontId="0" fillId="0" borderId="29" xfId="0" applyBorder="1" applyAlignment="1">
      <alignment horizontal="left"/>
    </xf>
    <xf numFmtId="0" fontId="0" fillId="5" borderId="35" xfId="0" applyFill="1" applyBorder="1" applyAlignment="1">
      <alignment horizontal="center" wrapText="1"/>
    </xf>
    <xf numFmtId="0" fontId="0" fillId="5" borderId="36" xfId="0" applyFill="1" applyBorder="1" applyAlignment="1">
      <alignment horizontal="center" wrapText="1"/>
    </xf>
    <xf numFmtId="0" fontId="5" fillId="2" borderId="28" xfId="0" applyFont="1" applyFill="1" applyBorder="1" applyAlignment="1">
      <alignment horizontal="left"/>
    </xf>
    <xf numFmtId="0" fontId="2" fillId="0" borderId="41" xfId="0" applyFont="1" applyBorder="1"/>
    <xf numFmtId="0" fontId="3" fillId="2" borderId="28" xfId="0" applyFont="1" applyFill="1" applyBorder="1" applyAlignment="1">
      <alignment horizontal="left"/>
    </xf>
    <xf numFmtId="0" fontId="0" fillId="2" borderId="32" xfId="0" applyFill="1" applyBorder="1" applyAlignment="1">
      <alignment horizontal="left"/>
    </xf>
    <xf numFmtId="0" fontId="0" fillId="0" borderId="28" xfId="0" applyBorder="1" applyAlignment="1">
      <alignment horizontal="left" vertical="center"/>
    </xf>
    <xf numFmtId="0" fontId="0" fillId="0" borderId="29" xfId="0" applyBorder="1" applyAlignment="1">
      <alignment horizontal="right" vertical="top"/>
    </xf>
    <xf numFmtId="0" fontId="0" fillId="0" borderId="41" xfId="0" applyBorder="1" applyAlignment="1">
      <alignment horizontal="right" vertical="top"/>
    </xf>
    <xf numFmtId="0" fontId="17"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28" xfId="0" applyFill="1" applyBorder="1" applyAlignment="1">
      <alignment horizontal="center" vertical="center"/>
    </xf>
    <xf numFmtId="0" fontId="0" fillId="2" borderId="28" xfId="0" applyFill="1" applyBorder="1" applyAlignment="1">
      <alignment horizontal="center" vertical="top"/>
    </xf>
    <xf numFmtId="0" fontId="0" fillId="0" borderId="32" xfId="0" applyBorder="1" applyAlignment="1">
      <alignment horizontal="left"/>
    </xf>
    <xf numFmtId="0" fontId="2" fillId="0" borderId="42" xfId="0" applyFont="1" applyBorder="1"/>
    <xf numFmtId="0" fontId="41" fillId="3" borderId="0" xfId="0" applyFont="1" applyFill="1" applyAlignment="1">
      <alignment horizontal="center" vertical="center"/>
    </xf>
    <xf numFmtId="0" fontId="20" fillId="0" borderId="0" xfId="0" applyFont="1" applyAlignment="1">
      <alignment horizontal="center"/>
    </xf>
    <xf numFmtId="0" fontId="30" fillId="0" borderId="2" xfId="0" applyFont="1" applyBorder="1" applyAlignment="1">
      <alignment horizontal="center" vertical="center" wrapText="1"/>
    </xf>
    <xf numFmtId="0" fontId="0" fillId="0" borderId="0" xfId="0" applyAlignment="1">
      <alignment horizontal="left" wrapText="1"/>
    </xf>
    <xf numFmtId="0" fontId="0" fillId="0" borderId="2" xfId="0" applyBorder="1" applyAlignment="1">
      <alignment horizontal="left" wrapText="1"/>
    </xf>
    <xf numFmtId="0" fontId="42" fillId="8" borderId="0" xfId="0" applyFont="1" applyFill="1" applyAlignment="1">
      <alignment horizontal="center" vertical="center"/>
    </xf>
    <xf numFmtId="0" fontId="0" fillId="0" borderId="0" xfId="0" applyAlignment="1">
      <alignment horizontal="center" wrapText="1"/>
    </xf>
    <xf numFmtId="0" fontId="0" fillId="0" borderId="14" xfId="0" applyBorder="1" applyAlignment="1">
      <alignment horizontal="center" wrapText="1"/>
    </xf>
    <xf numFmtId="0" fontId="0" fillId="0" borderId="14" xfId="0" applyBorder="1" applyAlignment="1">
      <alignment horizontal="center"/>
    </xf>
    <xf numFmtId="164" fontId="0" fillId="0" borderId="0" xfId="0" applyNumberFormat="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0" borderId="13" xfId="0" applyBorder="1" applyAlignment="1">
      <alignment horizontal="center"/>
    </xf>
    <xf numFmtId="0" fontId="0" fillId="0" borderId="28" xfId="0" applyBorder="1" applyAlignment="1">
      <alignment horizontal="center"/>
    </xf>
    <xf numFmtId="0" fontId="7" fillId="6" borderId="32" xfId="0" applyFont="1" applyFill="1" applyBorder="1" applyAlignment="1">
      <alignment horizontal="center" vertical="center" wrapText="1"/>
    </xf>
    <xf numFmtId="0" fontId="2" fillId="0" borderId="30" xfId="0" applyFont="1" applyBorder="1"/>
    <xf numFmtId="0" fontId="8" fillId="6" borderId="32"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left" wrapText="1"/>
    </xf>
    <xf numFmtId="0" fontId="0" fillId="0" borderId="28" xfId="0" applyBorder="1" applyAlignment="1">
      <alignment horizontal="center" vertical="center"/>
    </xf>
    <xf numFmtId="0" fontId="30" fillId="0" borderId="1" xfId="1" applyFont="1" applyBorder="1" applyAlignment="1">
      <alignment horizontal="left" vertical="top" wrapText="1"/>
    </xf>
    <xf numFmtId="0" fontId="30" fillId="0" borderId="1" xfId="1" applyFont="1" applyBorder="1" applyAlignment="1">
      <alignment horizontal="left" vertical="top"/>
    </xf>
  </cellXfs>
  <cellStyles count="4">
    <cellStyle name="Hyperlink" xfId="3" builtinId="8"/>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KURVA DISTRIBUSI
PREDIKAT KINERJA PEGAWAI DENGAN
CAPAIAN KINERJA ORGANISASI ISTIMEWA</c:v>
          </c:tx>
          <c:spPr>
            <a:ln w="19050" cmpd="sng">
              <a:solidFill>
                <a:srgbClr val="4285F4"/>
              </a:solidFill>
            </a:ln>
          </c:spPr>
          <c:marker>
            <c:symbol val="none"/>
          </c:marker>
          <c:cat>
            <c:strRef>
              <c:f>PD!$A$3:$A$7</c:f>
              <c:strCache>
                <c:ptCount val="5"/>
                <c:pt idx="0">
                  <c:v>Sangat
Kurang</c:v>
                </c:pt>
                <c:pt idx="1">
                  <c:v>Kurang/
Misconduct</c:v>
                </c:pt>
                <c:pt idx="2">
                  <c:v>Butuh
Perbaikan</c:v>
                </c:pt>
                <c:pt idx="3">
                  <c:v>Baik</c:v>
                </c:pt>
                <c:pt idx="4">
                  <c:v>Sangat
Baik</c:v>
                </c:pt>
              </c:strCache>
            </c:strRef>
          </c:cat>
          <c:val>
            <c:numRef>
              <c:f>PD!$B$3:$B$7</c:f>
              <c:numCache>
                <c:formatCode>0</c:formatCode>
                <c:ptCount val="5"/>
                <c:pt idx="0">
                  <c:v>8.3333333333333321</c:v>
                </c:pt>
                <c:pt idx="1">
                  <c:v>12.5</c:v>
                </c:pt>
                <c:pt idx="2">
                  <c:v>25</c:v>
                </c:pt>
                <c:pt idx="3">
                  <c:v>45.833333333333329</c:v>
                </c:pt>
                <c:pt idx="4">
                  <c:v>8.3333333333333321</c:v>
                </c:pt>
              </c:numCache>
            </c:numRef>
          </c:val>
          <c:smooth val="1"/>
          <c:extLst>
            <c:ext xmlns:c16="http://schemas.microsoft.com/office/drawing/2014/chart" uri="{C3380CC4-5D6E-409C-BE32-E72D297353CC}">
              <c16:uniqueId val="{00000000-D132-492C-9CF1-E10390260AF2}"/>
            </c:ext>
          </c:extLst>
        </c:ser>
        <c:dLbls>
          <c:showLegendKey val="0"/>
          <c:showVal val="0"/>
          <c:showCatName val="0"/>
          <c:showSerName val="0"/>
          <c:showPercent val="0"/>
          <c:showBubbleSize val="0"/>
        </c:dLbls>
        <c:smooth val="0"/>
        <c:axId val="1162450320"/>
        <c:axId val="1162446512"/>
      </c:lineChart>
      <c:catAx>
        <c:axId val="1162450320"/>
        <c:scaling>
          <c:orientation val="minMax"/>
        </c:scaling>
        <c:delete val="0"/>
        <c:axPos val="b"/>
        <c:title>
          <c:tx>
            <c:rich>
              <a:bodyPr/>
              <a:lstStyle/>
              <a:p>
                <a:pPr lvl="0">
                  <a:defRPr b="0">
                    <a:solidFill>
                      <a:srgbClr val="000000"/>
                    </a:solidFill>
                    <a:latin typeface="+mn-lt"/>
                  </a:defRPr>
                </a:pPr>
                <a:endParaRPr lang="en-ID"/>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162446512"/>
        <c:crosses val="autoZero"/>
        <c:auto val="1"/>
        <c:lblAlgn val="ctr"/>
        <c:lblOffset val="100"/>
        <c:noMultiLvlLbl val="1"/>
      </c:catAx>
      <c:valAx>
        <c:axId val="1162446512"/>
        <c:scaling>
          <c:orientation val="minMax"/>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ID" sz="1000" b="0" i="0">
                    <a:solidFill>
                      <a:srgbClr val="000000"/>
                    </a:solidFill>
                    <a:latin typeface="+mn-lt"/>
                  </a:rPr>
                  <a:t>FREKUENSI PEGAWAI</a:t>
                </a: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162450320"/>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Pola Distribusi</c:v>
          </c:tx>
          <c:spPr>
            <a:ln w="19050" cmpd="sng">
              <a:solidFill>
                <a:srgbClr val="4285F4"/>
              </a:solidFill>
            </a:ln>
          </c:spPr>
          <c:marker>
            <c:symbol val="none"/>
          </c:marker>
          <c:cat>
            <c:strRef>
              <c:f>CD!$A$3:$A$7</c:f>
              <c:strCache>
                <c:ptCount val="5"/>
                <c:pt idx="0">
                  <c:v>Sangat Kurang</c:v>
                </c:pt>
                <c:pt idx="1">
                  <c:v>Kurang/Misconduct</c:v>
                </c:pt>
                <c:pt idx="2">
                  <c:v>Butuh Perbaikan</c:v>
                </c:pt>
                <c:pt idx="3">
                  <c:v>Baik</c:v>
                </c:pt>
                <c:pt idx="4">
                  <c:v>Sangat Baik</c:v>
                </c:pt>
              </c:strCache>
            </c:strRef>
          </c:cat>
          <c:val>
            <c:numRef>
              <c:f>CD!$B$3:$B$7</c:f>
              <c:numCache>
                <c:formatCode>0</c:formatCode>
                <c:ptCount val="5"/>
                <c:pt idx="0">
                  <c:v>0</c:v>
                </c:pt>
                <c:pt idx="1">
                  <c:v>8.2284432870370364E-2</c:v>
                </c:pt>
                <c:pt idx="2">
                  <c:v>1.9748263888888888</c:v>
                </c:pt>
                <c:pt idx="3">
                  <c:v>15.798611111111111</c:v>
                </c:pt>
                <c:pt idx="4">
                  <c:v>54.166666666666664</c:v>
                </c:pt>
              </c:numCache>
            </c:numRef>
          </c:val>
          <c:smooth val="1"/>
          <c:extLst>
            <c:ext xmlns:c16="http://schemas.microsoft.com/office/drawing/2014/chart" uri="{C3380CC4-5D6E-409C-BE32-E72D297353CC}">
              <c16:uniqueId val="{00000000-0130-4B31-A9B1-8A021B1CE8C8}"/>
            </c:ext>
          </c:extLst>
        </c:ser>
        <c:dLbls>
          <c:showLegendKey val="0"/>
          <c:showVal val="0"/>
          <c:showCatName val="0"/>
          <c:showSerName val="0"/>
          <c:showPercent val="0"/>
          <c:showBubbleSize val="0"/>
        </c:dLbls>
        <c:smooth val="0"/>
        <c:axId val="1162451952"/>
        <c:axId val="1162448688"/>
      </c:lineChart>
      <c:catAx>
        <c:axId val="1162451952"/>
        <c:scaling>
          <c:orientation val="minMax"/>
        </c:scaling>
        <c:delete val="0"/>
        <c:axPos val="b"/>
        <c:title>
          <c:tx>
            <c:rich>
              <a:bodyPr/>
              <a:lstStyle/>
              <a:p>
                <a:pPr lvl="0">
                  <a:defRPr b="0">
                    <a:solidFill>
                      <a:srgbClr val="000000"/>
                    </a:solidFill>
                    <a:latin typeface="+mn-lt"/>
                  </a:defRPr>
                </a:pPr>
                <a:endParaRPr lang="en-ID"/>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162448688"/>
        <c:crosses val="autoZero"/>
        <c:auto val="1"/>
        <c:lblAlgn val="ctr"/>
        <c:lblOffset val="100"/>
        <c:noMultiLvlLbl val="1"/>
      </c:catAx>
      <c:valAx>
        <c:axId val="116244868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ID"/>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162451952"/>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Pola Distribusi</c:v>
          </c:tx>
          <c:spPr>
            <a:ln w="19050" cmpd="sng">
              <a:solidFill>
                <a:srgbClr val="4285F4"/>
              </a:solidFill>
            </a:ln>
          </c:spPr>
          <c:marker>
            <c:symbol val="none"/>
          </c:marker>
          <c:cat>
            <c:strRef>
              <c:f>CD!$D$3:$D$7</c:f>
              <c:strCache>
                <c:ptCount val="5"/>
                <c:pt idx="0">
                  <c:v>Sangat Kurang</c:v>
                </c:pt>
                <c:pt idx="1">
                  <c:v>Kurang/Misconduct</c:v>
                </c:pt>
                <c:pt idx="2">
                  <c:v>Butuh Perbaikan</c:v>
                </c:pt>
                <c:pt idx="3">
                  <c:v>Baik</c:v>
                </c:pt>
                <c:pt idx="4">
                  <c:v>Sangat Baik</c:v>
                </c:pt>
              </c:strCache>
            </c:strRef>
          </c:cat>
          <c:val>
            <c:numRef>
              <c:f>CD!$E$3:$E$7</c:f>
              <c:numCache>
                <c:formatCode>0</c:formatCode>
                <c:ptCount val="5"/>
                <c:pt idx="0">
                  <c:v>8.3333333333333321</c:v>
                </c:pt>
                <c:pt idx="1">
                  <c:v>12.5</c:v>
                </c:pt>
                <c:pt idx="2">
                  <c:v>25</c:v>
                </c:pt>
                <c:pt idx="3">
                  <c:v>45.833333333333329</c:v>
                </c:pt>
                <c:pt idx="4">
                  <c:v>8.3333333333333321</c:v>
                </c:pt>
              </c:numCache>
            </c:numRef>
          </c:val>
          <c:smooth val="1"/>
          <c:extLst>
            <c:ext xmlns:c16="http://schemas.microsoft.com/office/drawing/2014/chart" uri="{C3380CC4-5D6E-409C-BE32-E72D297353CC}">
              <c16:uniqueId val="{00000000-8F2B-42D6-9FE8-88332FE3B0C9}"/>
            </c:ext>
          </c:extLst>
        </c:ser>
        <c:dLbls>
          <c:showLegendKey val="0"/>
          <c:showVal val="0"/>
          <c:showCatName val="0"/>
          <c:showSerName val="0"/>
          <c:showPercent val="0"/>
          <c:showBubbleSize val="0"/>
        </c:dLbls>
        <c:smooth val="0"/>
        <c:axId val="1162451408"/>
        <c:axId val="1162444880"/>
      </c:lineChart>
      <c:catAx>
        <c:axId val="1162451408"/>
        <c:scaling>
          <c:orientation val="minMax"/>
        </c:scaling>
        <c:delete val="0"/>
        <c:axPos val="b"/>
        <c:title>
          <c:tx>
            <c:rich>
              <a:bodyPr/>
              <a:lstStyle/>
              <a:p>
                <a:pPr lvl="0">
                  <a:defRPr b="0">
                    <a:solidFill>
                      <a:srgbClr val="000000"/>
                    </a:solidFill>
                    <a:latin typeface="+mn-lt"/>
                  </a:defRPr>
                </a:pPr>
                <a:endParaRPr lang="en-ID"/>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162444880"/>
        <c:crosses val="autoZero"/>
        <c:auto val="1"/>
        <c:lblAlgn val="ctr"/>
        <c:lblOffset val="100"/>
        <c:noMultiLvlLbl val="1"/>
      </c:catAx>
      <c:valAx>
        <c:axId val="116244488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ID"/>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62451408"/>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Pola Distribusi</c:v>
          </c:tx>
          <c:spPr>
            <a:ln w="19050" cmpd="sng">
              <a:solidFill>
                <a:srgbClr val="4285F4"/>
              </a:solidFill>
            </a:ln>
          </c:spPr>
          <c:marker>
            <c:symbol val="none"/>
          </c:marker>
          <c:cat>
            <c:strRef>
              <c:f>CD!$G$3:$G$7</c:f>
              <c:strCache>
                <c:ptCount val="5"/>
                <c:pt idx="0">
                  <c:v>Sangat Kurang</c:v>
                </c:pt>
                <c:pt idx="1">
                  <c:v>Kurang/Misconduct</c:v>
                </c:pt>
                <c:pt idx="2">
                  <c:v>Butuh Perbaikan</c:v>
                </c:pt>
                <c:pt idx="3">
                  <c:v>Baik</c:v>
                </c:pt>
                <c:pt idx="4">
                  <c:v>Sangat Baik</c:v>
                </c:pt>
              </c:strCache>
            </c:strRef>
          </c:cat>
          <c:val>
            <c:numRef>
              <c:f>CD!$H$3:$H$7</c:f>
              <c:numCache>
                <c:formatCode>0</c:formatCode>
                <c:ptCount val="5"/>
                <c:pt idx="0">
                  <c:v>12.5</c:v>
                </c:pt>
                <c:pt idx="1">
                  <c:v>16.666666666666664</c:v>
                </c:pt>
                <c:pt idx="2">
                  <c:v>41.666666666666671</c:v>
                </c:pt>
                <c:pt idx="3">
                  <c:v>16.666666666666664</c:v>
                </c:pt>
                <c:pt idx="4">
                  <c:v>12.5</c:v>
                </c:pt>
              </c:numCache>
            </c:numRef>
          </c:val>
          <c:smooth val="1"/>
          <c:extLst>
            <c:ext xmlns:c16="http://schemas.microsoft.com/office/drawing/2014/chart" uri="{C3380CC4-5D6E-409C-BE32-E72D297353CC}">
              <c16:uniqueId val="{00000000-3DBA-4C0E-9027-AE8F4A259C4D}"/>
            </c:ext>
          </c:extLst>
        </c:ser>
        <c:dLbls>
          <c:showLegendKey val="0"/>
          <c:showVal val="0"/>
          <c:showCatName val="0"/>
          <c:showSerName val="0"/>
          <c:showPercent val="0"/>
          <c:showBubbleSize val="0"/>
        </c:dLbls>
        <c:smooth val="0"/>
        <c:axId val="1162447600"/>
        <c:axId val="1162450864"/>
      </c:lineChart>
      <c:catAx>
        <c:axId val="1162447600"/>
        <c:scaling>
          <c:orientation val="minMax"/>
        </c:scaling>
        <c:delete val="0"/>
        <c:axPos val="b"/>
        <c:title>
          <c:tx>
            <c:rich>
              <a:bodyPr/>
              <a:lstStyle/>
              <a:p>
                <a:pPr lvl="0">
                  <a:defRPr b="0">
                    <a:solidFill>
                      <a:srgbClr val="000000"/>
                    </a:solidFill>
                    <a:latin typeface="+mn-lt"/>
                  </a:defRPr>
                </a:pPr>
                <a:endParaRPr lang="en-ID"/>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162450864"/>
        <c:crosses val="autoZero"/>
        <c:auto val="1"/>
        <c:lblAlgn val="ctr"/>
        <c:lblOffset val="100"/>
        <c:noMultiLvlLbl val="1"/>
      </c:catAx>
      <c:valAx>
        <c:axId val="11624508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ID"/>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62447600"/>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Pola Distribusi</c:v>
          </c:tx>
          <c:spPr>
            <a:ln>
              <a:noFill/>
            </a:ln>
          </c:spPr>
          <c:marker>
            <c:symbol val="circle"/>
            <c:size val="7"/>
            <c:spPr>
              <a:solidFill>
                <a:srgbClr val="4285F4"/>
              </a:solidFill>
              <a:ln cmpd="sng">
                <a:solidFill>
                  <a:srgbClr val="4285F4"/>
                </a:solidFill>
              </a:ln>
            </c:spPr>
          </c:marker>
          <c:xVal>
            <c:strRef>
              <c:f>CD!$J$3:$J$7</c:f>
              <c:strCache>
                <c:ptCount val="5"/>
                <c:pt idx="0">
                  <c:v>Sangat Kurang</c:v>
                </c:pt>
                <c:pt idx="1">
                  <c:v>Kurang/Misconduct</c:v>
                </c:pt>
                <c:pt idx="2">
                  <c:v>Butuh Perbaikan</c:v>
                </c:pt>
                <c:pt idx="3">
                  <c:v>Baik</c:v>
                </c:pt>
                <c:pt idx="4">
                  <c:v>Sangat Baik</c:v>
                </c:pt>
              </c:strCache>
            </c:strRef>
          </c:xVal>
          <c:yVal>
            <c:numRef>
              <c:f>CD!$K$3:$K$7</c:f>
              <c:numCache>
                <c:formatCode>0</c:formatCode>
                <c:ptCount val="5"/>
                <c:pt idx="0">
                  <c:v>8.3333333333333321</c:v>
                </c:pt>
                <c:pt idx="1">
                  <c:v>45.833333333333329</c:v>
                </c:pt>
                <c:pt idx="2">
                  <c:v>25</c:v>
                </c:pt>
                <c:pt idx="3">
                  <c:v>12.5</c:v>
                </c:pt>
                <c:pt idx="4">
                  <c:v>8.3333333333333321</c:v>
                </c:pt>
              </c:numCache>
            </c:numRef>
          </c:yVal>
          <c:smooth val="1"/>
          <c:extLst>
            <c:ext xmlns:c16="http://schemas.microsoft.com/office/drawing/2014/chart" uri="{C3380CC4-5D6E-409C-BE32-E72D297353CC}">
              <c16:uniqueId val="{00000000-7B38-4CEF-8C05-1C2C13086A60}"/>
            </c:ext>
          </c:extLst>
        </c:ser>
        <c:dLbls>
          <c:showLegendKey val="0"/>
          <c:showVal val="0"/>
          <c:showCatName val="0"/>
          <c:showSerName val="0"/>
          <c:showPercent val="0"/>
          <c:showBubbleSize val="0"/>
        </c:dLbls>
        <c:axId val="1162448144"/>
        <c:axId val="1162445424"/>
      </c:scatterChart>
      <c:valAx>
        <c:axId val="116244814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en-ID"/>
              </a:p>
            </c:rich>
          </c:tx>
          <c:overlay val="0"/>
        </c:title>
        <c:numFmt formatCode="General" sourceLinked="1"/>
        <c:majorTickMark val="none"/>
        <c:minorTickMark val="none"/>
        <c:tickLblPos val="nextTo"/>
        <c:spPr>
          <a:ln/>
        </c:spPr>
        <c:txPr>
          <a:bodyPr rot="0" vert="horz"/>
          <a:lstStyle/>
          <a:p>
            <a:pPr>
              <a:defRPr sz="900" b="0" i="0" u="none" strike="noStrike" baseline="0">
                <a:solidFill>
                  <a:srgbClr val="000000"/>
                </a:solidFill>
                <a:latin typeface="Calibri"/>
                <a:ea typeface="Calibri"/>
                <a:cs typeface="Calibri"/>
              </a:defRPr>
            </a:pPr>
            <a:endParaRPr lang="en-US"/>
          </a:p>
        </c:txPr>
        <c:crossAx val="1162445424"/>
        <c:crosses val="autoZero"/>
        <c:crossBetween val="midCat"/>
      </c:valAx>
      <c:valAx>
        <c:axId val="11624454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ID"/>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62448144"/>
        <c:crosses val="autoZero"/>
        <c:crossBetween val="midCat"/>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Pola Distribusi</c:v>
          </c:tx>
          <c:spPr>
            <a:ln w="19050" cmpd="sng">
              <a:solidFill>
                <a:srgbClr val="4285F4"/>
              </a:solidFill>
            </a:ln>
          </c:spPr>
          <c:marker>
            <c:symbol val="none"/>
          </c:marker>
          <c:cat>
            <c:strRef>
              <c:f>CD!$M$3:$M$7</c:f>
              <c:strCache>
                <c:ptCount val="5"/>
                <c:pt idx="0">
                  <c:v>Sangat Kurang</c:v>
                </c:pt>
                <c:pt idx="1">
                  <c:v>Kurang/Misconduct</c:v>
                </c:pt>
                <c:pt idx="2">
                  <c:v>Butuh Perbaikan</c:v>
                </c:pt>
                <c:pt idx="3">
                  <c:v>Baik</c:v>
                </c:pt>
                <c:pt idx="4">
                  <c:v>Sangat Baik</c:v>
                </c:pt>
              </c:strCache>
            </c:strRef>
          </c:cat>
          <c:val>
            <c:numRef>
              <c:f>CD!$N$3:$N$7</c:f>
              <c:numCache>
                <c:formatCode>0</c:formatCode>
                <c:ptCount val="5"/>
                <c:pt idx="0">
                  <c:v>54.166666666666664</c:v>
                </c:pt>
                <c:pt idx="1">
                  <c:v>29.166666666666668</c:v>
                </c:pt>
                <c:pt idx="2">
                  <c:v>12.5</c:v>
                </c:pt>
                <c:pt idx="3">
                  <c:v>4.1666666666666661</c:v>
                </c:pt>
                <c:pt idx="4">
                  <c:v>0</c:v>
                </c:pt>
              </c:numCache>
            </c:numRef>
          </c:val>
          <c:smooth val="1"/>
          <c:extLst>
            <c:ext xmlns:c16="http://schemas.microsoft.com/office/drawing/2014/chart" uri="{C3380CC4-5D6E-409C-BE32-E72D297353CC}">
              <c16:uniqueId val="{00000000-9A71-4127-AE8D-422975834DAD}"/>
            </c:ext>
          </c:extLst>
        </c:ser>
        <c:dLbls>
          <c:showLegendKey val="0"/>
          <c:showVal val="0"/>
          <c:showCatName val="0"/>
          <c:showSerName val="0"/>
          <c:showPercent val="0"/>
          <c:showBubbleSize val="0"/>
        </c:dLbls>
        <c:smooth val="0"/>
        <c:axId val="1162445968"/>
        <c:axId val="1272115024"/>
      </c:lineChart>
      <c:catAx>
        <c:axId val="1162445968"/>
        <c:scaling>
          <c:orientation val="minMax"/>
        </c:scaling>
        <c:delete val="0"/>
        <c:axPos val="b"/>
        <c:title>
          <c:tx>
            <c:rich>
              <a:bodyPr/>
              <a:lstStyle/>
              <a:p>
                <a:pPr lvl="0">
                  <a:defRPr b="0">
                    <a:solidFill>
                      <a:srgbClr val="000000"/>
                    </a:solidFill>
                    <a:latin typeface="+mn-lt"/>
                  </a:defRPr>
                </a:pPr>
                <a:endParaRPr lang="en-ID"/>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272115024"/>
        <c:crosses val="autoZero"/>
        <c:auto val="1"/>
        <c:lblAlgn val="ctr"/>
        <c:lblOffset val="100"/>
        <c:noMultiLvlLbl val="1"/>
      </c:catAx>
      <c:valAx>
        <c:axId val="12721150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ID"/>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62445968"/>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4</xdr:col>
      <xdr:colOff>438150</xdr:colOff>
      <xdr:row>15</xdr:row>
      <xdr:rowOff>31750</xdr:rowOff>
    </xdr:from>
    <xdr:to>
      <xdr:col>8</xdr:col>
      <xdr:colOff>56403</xdr:colOff>
      <xdr:row>15</xdr:row>
      <xdr:rowOff>2673350</xdr:rowOff>
    </xdr:to>
    <xdr:graphicFrame macro="">
      <xdr:nvGraphicFramePr>
        <xdr:cNvPr id="3088" name="Chart 1">
          <a:extLst>
            <a:ext uri="{FF2B5EF4-FFF2-40B4-BE49-F238E27FC236}">
              <a16:creationId xmlns:a16="http://schemas.microsoft.com/office/drawing/2014/main" id="{1C8E0816-F184-4FF1-AF8C-5FEA3ECEE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1781528</xdr:colOff>
      <xdr:row>5</xdr:row>
      <xdr:rowOff>0</xdr:rowOff>
    </xdr:from>
    <xdr:to>
      <xdr:col>3</xdr:col>
      <xdr:colOff>773243</xdr:colOff>
      <xdr:row>10</xdr:row>
      <xdr:rowOff>167640</xdr:rowOff>
    </xdr:to>
    <xdr:pic>
      <xdr:nvPicPr>
        <xdr:cNvPr id="2" name="Picture 1">
          <a:extLst>
            <a:ext uri="{FF2B5EF4-FFF2-40B4-BE49-F238E27FC236}">
              <a16:creationId xmlns:a16="http://schemas.microsoft.com/office/drawing/2014/main" id="{31292B97-0071-4B84-9E51-1211AED299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3750" y="978958"/>
          <a:ext cx="1743382" cy="1093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8</xdr:row>
      <xdr:rowOff>107950</xdr:rowOff>
    </xdr:from>
    <xdr:to>
      <xdr:col>2</xdr:col>
      <xdr:colOff>279400</xdr:colOff>
      <xdr:row>18</xdr:row>
      <xdr:rowOff>146050</xdr:rowOff>
    </xdr:to>
    <xdr:graphicFrame macro="">
      <xdr:nvGraphicFramePr>
        <xdr:cNvPr id="6195" name="Chart 2">
          <a:extLst>
            <a:ext uri="{FF2B5EF4-FFF2-40B4-BE49-F238E27FC236}">
              <a16:creationId xmlns:a16="http://schemas.microsoft.com/office/drawing/2014/main" id="{0B89766B-A9D2-453F-A583-40ECDD4A8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3</xdr:col>
      <xdr:colOff>31750</xdr:colOff>
      <xdr:row>8</xdr:row>
      <xdr:rowOff>69850</xdr:rowOff>
    </xdr:from>
    <xdr:to>
      <xdr:col>5</xdr:col>
      <xdr:colOff>330200</xdr:colOff>
      <xdr:row>18</xdr:row>
      <xdr:rowOff>107950</xdr:rowOff>
    </xdr:to>
    <xdr:graphicFrame macro="">
      <xdr:nvGraphicFramePr>
        <xdr:cNvPr id="6196" name="Chart 3">
          <a:extLst>
            <a:ext uri="{FF2B5EF4-FFF2-40B4-BE49-F238E27FC236}">
              <a16:creationId xmlns:a16="http://schemas.microsoft.com/office/drawing/2014/main" id="{CC5FF526-7302-4585-BE06-1CA5D896A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6</xdr:col>
      <xdr:colOff>19050</xdr:colOff>
      <xdr:row>8</xdr:row>
      <xdr:rowOff>107950</xdr:rowOff>
    </xdr:from>
    <xdr:to>
      <xdr:col>8</xdr:col>
      <xdr:colOff>254000</xdr:colOff>
      <xdr:row>18</xdr:row>
      <xdr:rowOff>120650</xdr:rowOff>
    </xdr:to>
    <xdr:graphicFrame macro="">
      <xdr:nvGraphicFramePr>
        <xdr:cNvPr id="6197" name="Chart 4">
          <a:extLst>
            <a:ext uri="{FF2B5EF4-FFF2-40B4-BE49-F238E27FC236}">
              <a16:creationId xmlns:a16="http://schemas.microsoft.com/office/drawing/2014/main" id="{8B5864F2-1719-43AB-8CAC-15C4166C4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9</xdr:col>
      <xdr:colOff>38100</xdr:colOff>
      <xdr:row>8</xdr:row>
      <xdr:rowOff>127000</xdr:rowOff>
    </xdr:from>
    <xdr:to>
      <xdr:col>11</xdr:col>
      <xdr:colOff>393700</xdr:colOff>
      <xdr:row>18</xdr:row>
      <xdr:rowOff>120650</xdr:rowOff>
    </xdr:to>
    <xdr:graphicFrame macro="">
      <xdr:nvGraphicFramePr>
        <xdr:cNvPr id="6198" name="Chart 5">
          <a:extLst>
            <a:ext uri="{FF2B5EF4-FFF2-40B4-BE49-F238E27FC236}">
              <a16:creationId xmlns:a16="http://schemas.microsoft.com/office/drawing/2014/main" id="{EFDD5C47-456C-431F-AB5A-4550C026F2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12</xdr:col>
      <xdr:colOff>31750</xdr:colOff>
      <xdr:row>8</xdr:row>
      <xdr:rowOff>76200</xdr:rowOff>
    </xdr:from>
    <xdr:to>
      <xdr:col>14</xdr:col>
      <xdr:colOff>215900</xdr:colOff>
      <xdr:row>18</xdr:row>
      <xdr:rowOff>88900</xdr:rowOff>
    </xdr:to>
    <xdr:graphicFrame macro="">
      <xdr:nvGraphicFramePr>
        <xdr:cNvPr id="6199" name="Chart 6">
          <a:extLst>
            <a:ext uri="{FF2B5EF4-FFF2-40B4-BE49-F238E27FC236}">
              <a16:creationId xmlns:a16="http://schemas.microsoft.com/office/drawing/2014/main" id="{645E80E3-EC2A-4FF0-B36E-67B4F9AE0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inta/2022/Sos%20permen6%20Biro%20SDM/matrikx%20Biro%20SDM%202022-18Mei2022-pag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li/2022/Permenpan%206.2022/Sosialisasi/Format%20SKP%20Kualitat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ro kual"/>
      <sheetName val="Matriks"/>
      <sheetName val="Hanjar kual"/>
      <sheetName val="Ira kual"/>
      <sheetName val="Lampiran kual"/>
      <sheetName val="Evaluasi kual"/>
      <sheetName val="Ref"/>
      <sheetName val="5. Lap. Dok. Penilaian Kinerja"/>
      <sheetName val="Sheet1 (2)"/>
      <sheetName val="031121"/>
      <sheetName val="Sheet1"/>
    </sheetNames>
    <sheetDataSet>
      <sheetData sheetId="0"/>
      <sheetData sheetId="1"/>
      <sheetData sheetId="2"/>
      <sheetData sheetId="3">
        <row r="7">
          <cell r="C7" t="str">
            <v>Ira Herawati Sumarlin, S.T.</v>
          </cell>
        </row>
      </sheetData>
      <sheetData sheetId="4"/>
      <sheetData sheetId="5">
        <row r="15">
          <cell r="A15" t="str">
            <v>BAIK</v>
          </cell>
        </row>
        <row r="27">
          <cell r="G27" t="str">
            <v>DIATAS EKSPEKTASI</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K Kasatker"/>
      <sheetName val="Matriks"/>
      <sheetName val="SKP Pimpinan"/>
      <sheetName val="SKP Pegawai"/>
      <sheetName val="Lampiran SKP"/>
      <sheetName val="Evaluasi"/>
      <sheetName val="Ref"/>
    </sheetNames>
    <sheetDataSet>
      <sheetData sheetId="0">
        <row r="3">
          <cell r="B3" t="str">
            <v>IKK 1.1</v>
          </cell>
        </row>
      </sheetData>
      <sheetData sheetId="1"/>
      <sheetData sheetId="2"/>
      <sheetData sheetId="3"/>
      <sheetData sheetId="4"/>
      <sheetData sheetId="5">
        <row r="15">
          <cell r="A15" t="str">
            <v>Istimewa</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zoomScale="80" zoomScaleNormal="80" workbookViewId="0">
      <selection activeCell="B3" sqref="B3:B9"/>
    </sheetView>
  </sheetViews>
  <sheetFormatPr baseColWidth="10" defaultColWidth="9.1640625" defaultRowHeight="16"/>
  <cols>
    <col min="1" max="1" width="49.1640625" style="40" customWidth="1"/>
    <col min="2" max="2" width="65.1640625" style="40" customWidth="1"/>
    <col min="3" max="3" width="17.83203125" style="33" customWidth="1"/>
    <col min="4" max="16384" width="9.1640625" style="39"/>
  </cols>
  <sheetData>
    <row r="1" spans="1:3" s="33" customFormat="1" ht="28.5" customHeight="1">
      <c r="A1" s="139" t="s">
        <v>97</v>
      </c>
      <c r="B1" s="139"/>
      <c r="C1" s="139"/>
    </row>
    <row r="2" spans="1:3" s="36" customFormat="1" ht="38.25" customHeight="1" thickBot="1">
      <c r="A2" s="34" t="s">
        <v>98</v>
      </c>
      <c r="B2" s="34" t="s">
        <v>99</v>
      </c>
      <c r="C2" s="35" t="s">
        <v>100</v>
      </c>
    </row>
    <row r="3" spans="1:3" ht="66.5" customHeight="1" thickBot="1">
      <c r="A3" s="118" t="s">
        <v>185</v>
      </c>
      <c r="B3" s="116" t="s">
        <v>186</v>
      </c>
      <c r="C3" s="117">
        <v>86</v>
      </c>
    </row>
    <row r="4" spans="1:3" ht="66.5" customHeight="1" thickBot="1">
      <c r="A4" s="118"/>
      <c r="B4" s="116" t="s">
        <v>187</v>
      </c>
      <c r="C4" s="117">
        <v>26.73</v>
      </c>
    </row>
    <row r="5" spans="1:3" ht="66.5" customHeight="1" thickBot="1">
      <c r="A5" s="140" t="s">
        <v>190</v>
      </c>
      <c r="B5" s="116" t="s">
        <v>188</v>
      </c>
      <c r="C5" s="117">
        <v>44.45</v>
      </c>
    </row>
    <row r="6" spans="1:3" ht="66.5" customHeight="1" thickBot="1">
      <c r="A6" s="141"/>
      <c r="B6" s="116" t="s">
        <v>189</v>
      </c>
      <c r="C6" s="119">
        <v>44.14</v>
      </c>
    </row>
    <row r="7" spans="1:3" ht="54" customHeight="1">
      <c r="A7" s="37" t="s">
        <v>191</v>
      </c>
      <c r="B7" s="37" t="s">
        <v>192</v>
      </c>
      <c r="C7" s="38">
        <v>44.98</v>
      </c>
    </row>
    <row r="8" spans="1:3" ht="35.25" customHeight="1">
      <c r="A8" s="37" t="s">
        <v>193</v>
      </c>
      <c r="B8" s="37" t="s">
        <v>194</v>
      </c>
      <c r="C8" s="38" t="s">
        <v>106</v>
      </c>
    </row>
    <row r="9" spans="1:3" ht="35.25" customHeight="1">
      <c r="A9" s="37"/>
      <c r="B9" s="37" t="s">
        <v>195</v>
      </c>
      <c r="C9" s="38">
        <v>91</v>
      </c>
    </row>
    <row r="11" spans="1:3">
      <c r="A11" s="39" t="s">
        <v>101</v>
      </c>
    </row>
  </sheetData>
  <mergeCells count="2">
    <mergeCell ref="A1:C1"/>
    <mergeCell ref="A5:A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0"/>
  <sheetViews>
    <sheetView showGridLines="0" zoomScale="55" zoomScaleNormal="55" workbookViewId="0"/>
  </sheetViews>
  <sheetFormatPr baseColWidth="10" defaultColWidth="14.5" defaultRowHeight="15" customHeight="1"/>
  <cols>
    <col min="1" max="1" width="13.6640625" customWidth="1"/>
    <col min="2" max="4" width="15.6640625" customWidth="1"/>
    <col min="5" max="5" width="10.1640625" customWidth="1"/>
    <col min="6" max="11" width="8.6640625" customWidth="1"/>
  </cols>
  <sheetData>
    <row r="1" spans="1:5" ht="14.25" customHeight="1"/>
    <row r="2" spans="1:5" ht="14.25" customHeight="1">
      <c r="A2" s="301" t="s">
        <v>10</v>
      </c>
      <c r="B2" s="233"/>
    </row>
    <row r="3" spans="1:5" ht="82.5" customHeight="1">
      <c r="A3" s="16" t="s">
        <v>61</v>
      </c>
      <c r="B3" s="17" t="str">
        <f>D15</f>
        <v>KURANG/MISS CONDUCT</v>
      </c>
      <c r="C3" s="18" t="str">
        <f>D12</f>
        <v>BAIK</v>
      </c>
      <c r="D3" s="18" t="str">
        <f>D9</f>
        <v>SANGAT BAIK</v>
      </c>
    </row>
    <row r="4" spans="1:5" ht="82.5" customHeight="1">
      <c r="A4" s="16" t="s">
        <v>62</v>
      </c>
      <c r="B4" s="17" t="str">
        <f>D16</f>
        <v>KURANG/MISS CONDUCT</v>
      </c>
      <c r="C4" s="18" t="str">
        <f>D13</f>
        <v>BAIK</v>
      </c>
      <c r="D4" s="18" t="str">
        <f>D10</f>
        <v>BAIK</v>
      </c>
    </row>
    <row r="5" spans="1:5" ht="82.5" customHeight="1">
      <c r="A5" s="16" t="s">
        <v>63</v>
      </c>
      <c r="B5" s="19" t="str">
        <f>D17</f>
        <v>SANGAT KURANG</v>
      </c>
      <c r="C5" s="20" t="str">
        <f>D14</f>
        <v>BUTUH PERBAIKAN</v>
      </c>
      <c r="D5" s="20" t="str">
        <f>D11</f>
        <v>BUTUH PERBAIKAN</v>
      </c>
      <c r="E5" s="302" t="s">
        <v>15</v>
      </c>
    </row>
    <row r="6" spans="1:5" ht="14.25" customHeight="1">
      <c r="A6" s="21"/>
      <c r="B6" s="22" t="s">
        <v>63</v>
      </c>
      <c r="C6" s="22" t="s">
        <v>64</v>
      </c>
      <c r="D6" s="22" t="s">
        <v>65</v>
      </c>
      <c r="E6" s="233"/>
    </row>
    <row r="7" spans="1:5" ht="14.25" customHeight="1"/>
    <row r="8" spans="1:5" ht="45" customHeight="1">
      <c r="A8" s="23" t="s">
        <v>66</v>
      </c>
      <c r="B8" s="23" t="s">
        <v>67</v>
      </c>
      <c r="C8" s="23" t="s">
        <v>68</v>
      </c>
      <c r="D8" s="23" t="s">
        <v>69</v>
      </c>
      <c r="E8" s="24"/>
    </row>
    <row r="9" spans="1:5" ht="45" customHeight="1">
      <c r="A9" s="25" t="s">
        <v>61</v>
      </c>
      <c r="B9" s="25" t="s">
        <v>61</v>
      </c>
      <c r="C9" s="25" t="str">
        <f t="shared" ref="C9:C26" si="0">CONCATENATE(A9,B9)</f>
        <v>Di Atas EkspektasiDi Atas Ekspektasi</v>
      </c>
      <c r="D9" s="25" t="s">
        <v>70</v>
      </c>
    </row>
    <row r="10" spans="1:5" ht="45" customHeight="1">
      <c r="A10" s="25" t="s">
        <v>62</v>
      </c>
      <c r="B10" s="25" t="s">
        <v>61</v>
      </c>
      <c r="C10" s="25" t="str">
        <f t="shared" si="0"/>
        <v>Sesuai EkspektasiDi Atas Ekspektasi</v>
      </c>
      <c r="D10" s="25" t="s">
        <v>71</v>
      </c>
    </row>
    <row r="11" spans="1:5" ht="45" customHeight="1">
      <c r="A11" s="25" t="s">
        <v>63</v>
      </c>
      <c r="B11" s="25" t="s">
        <v>61</v>
      </c>
      <c r="C11" s="25" t="str">
        <f t="shared" si="0"/>
        <v>Di Bawah EkspektasiDi Atas Ekspektasi</v>
      </c>
      <c r="D11" s="25" t="s">
        <v>72</v>
      </c>
    </row>
    <row r="12" spans="1:5" ht="45" customHeight="1">
      <c r="A12" s="25" t="s">
        <v>61</v>
      </c>
      <c r="B12" s="25" t="s">
        <v>62</v>
      </c>
      <c r="C12" s="25" t="str">
        <f t="shared" si="0"/>
        <v>Di Atas EkspektasiSesuai Ekspektasi</v>
      </c>
      <c r="D12" s="25" t="s">
        <v>71</v>
      </c>
    </row>
    <row r="13" spans="1:5" ht="45" customHeight="1">
      <c r="A13" s="25" t="s">
        <v>62</v>
      </c>
      <c r="B13" s="25" t="s">
        <v>62</v>
      </c>
      <c r="C13" s="25" t="str">
        <f t="shared" si="0"/>
        <v>Sesuai EkspektasiSesuai Ekspektasi</v>
      </c>
      <c r="D13" s="25" t="s">
        <v>71</v>
      </c>
    </row>
    <row r="14" spans="1:5" ht="45" customHeight="1">
      <c r="A14" s="25" t="s">
        <v>63</v>
      </c>
      <c r="B14" s="25" t="s">
        <v>62</v>
      </c>
      <c r="C14" s="25" t="str">
        <f t="shared" si="0"/>
        <v>Di Bawah EkspektasiSesuai Ekspektasi</v>
      </c>
      <c r="D14" s="25" t="s">
        <v>72</v>
      </c>
    </row>
    <row r="15" spans="1:5" ht="45" customHeight="1">
      <c r="A15" s="25" t="s">
        <v>61</v>
      </c>
      <c r="B15" s="25" t="s">
        <v>63</v>
      </c>
      <c r="C15" s="25" t="str">
        <f t="shared" si="0"/>
        <v>Di Atas EkspektasiDi Bawah Ekspektasi</v>
      </c>
      <c r="D15" s="25" t="s">
        <v>73</v>
      </c>
    </row>
    <row r="16" spans="1:5" ht="45" customHeight="1">
      <c r="A16" s="25" t="s">
        <v>62</v>
      </c>
      <c r="B16" s="25" t="s">
        <v>63</v>
      </c>
      <c r="C16" s="25" t="str">
        <f t="shared" si="0"/>
        <v>Sesuai EkspektasiDi Bawah Ekspektasi</v>
      </c>
      <c r="D16" s="25" t="s">
        <v>74</v>
      </c>
    </row>
    <row r="17" spans="1:4" ht="45" customHeight="1">
      <c r="A17" s="25" t="s">
        <v>63</v>
      </c>
      <c r="B17" s="25" t="s">
        <v>63</v>
      </c>
      <c r="C17" s="25" t="str">
        <f t="shared" si="0"/>
        <v>Di Bawah EkspektasiDi Bawah Ekspektasi</v>
      </c>
      <c r="D17" s="25" t="s">
        <v>75</v>
      </c>
    </row>
    <row r="18" spans="1:4" ht="45" customHeight="1">
      <c r="A18" s="25" t="s">
        <v>61</v>
      </c>
      <c r="B18" s="25" t="s">
        <v>61</v>
      </c>
      <c r="C18" s="25" t="str">
        <f t="shared" si="0"/>
        <v>Di Atas EkspektasiDi Atas Ekspektasi</v>
      </c>
      <c r="D18" s="25" t="s">
        <v>70</v>
      </c>
    </row>
    <row r="19" spans="1:4" ht="45" customHeight="1">
      <c r="A19" s="25" t="s">
        <v>61</v>
      </c>
      <c r="B19" s="25" t="s">
        <v>62</v>
      </c>
      <c r="C19" s="25" t="str">
        <f t="shared" si="0"/>
        <v>Di Atas EkspektasiSesuai Ekspektasi</v>
      </c>
      <c r="D19" s="25" t="s">
        <v>71</v>
      </c>
    </row>
    <row r="20" spans="1:4" ht="45" customHeight="1">
      <c r="A20" s="25" t="s">
        <v>61</v>
      </c>
      <c r="B20" s="25" t="s">
        <v>63</v>
      </c>
      <c r="C20" s="25" t="str">
        <f t="shared" si="0"/>
        <v>Di Atas EkspektasiDi Bawah Ekspektasi</v>
      </c>
      <c r="D20" s="25" t="s">
        <v>76</v>
      </c>
    </row>
    <row r="21" spans="1:4" ht="45" customHeight="1">
      <c r="A21" s="25" t="s">
        <v>62</v>
      </c>
      <c r="B21" s="25" t="s">
        <v>61</v>
      </c>
      <c r="C21" s="25" t="str">
        <f t="shared" si="0"/>
        <v>Sesuai EkspektasiDi Atas Ekspektasi</v>
      </c>
      <c r="D21" s="25" t="s">
        <v>71</v>
      </c>
    </row>
    <row r="22" spans="1:4" ht="45" customHeight="1">
      <c r="A22" s="25" t="s">
        <v>62</v>
      </c>
      <c r="B22" s="25" t="s">
        <v>62</v>
      </c>
      <c r="C22" s="25" t="str">
        <f t="shared" si="0"/>
        <v>Sesuai EkspektasiSesuai Ekspektasi</v>
      </c>
      <c r="D22" s="25" t="s">
        <v>71</v>
      </c>
    </row>
    <row r="23" spans="1:4" ht="45" customHeight="1">
      <c r="A23" s="25" t="s">
        <v>62</v>
      </c>
      <c r="B23" s="25" t="s">
        <v>63</v>
      </c>
      <c r="C23" s="25" t="str">
        <f t="shared" si="0"/>
        <v>Sesuai EkspektasiDi Bawah Ekspektasi</v>
      </c>
      <c r="D23" s="25" t="s">
        <v>77</v>
      </c>
    </row>
    <row r="24" spans="1:4" ht="45" customHeight="1">
      <c r="A24" s="25" t="s">
        <v>63</v>
      </c>
      <c r="B24" s="25" t="s">
        <v>61</v>
      </c>
      <c r="C24" s="25" t="str">
        <f t="shared" si="0"/>
        <v>Di Bawah EkspektasiDi Atas Ekspektasi</v>
      </c>
      <c r="D24" s="25" t="s">
        <v>72</v>
      </c>
    </row>
    <row r="25" spans="1:4" ht="45" customHeight="1">
      <c r="A25" s="25" t="s">
        <v>63</v>
      </c>
      <c r="B25" s="25" t="s">
        <v>62</v>
      </c>
      <c r="C25" s="25" t="str">
        <f t="shared" si="0"/>
        <v>Di Bawah EkspektasiSesuai Ekspektasi</v>
      </c>
      <c r="D25" s="25" t="s">
        <v>72</v>
      </c>
    </row>
    <row r="26" spans="1:4" ht="45" customHeight="1">
      <c r="A26" s="25" t="s">
        <v>63</v>
      </c>
      <c r="B26" s="25" t="s">
        <v>63</v>
      </c>
      <c r="C26" s="25" t="str">
        <f t="shared" si="0"/>
        <v>Di Bawah EkspektasiDi Bawah Ekspektasi</v>
      </c>
      <c r="D26" s="25" t="s">
        <v>75</v>
      </c>
    </row>
    <row r="27" spans="1:4" ht="14.25" customHeight="1"/>
    <row r="28" spans="1:4" ht="14.25" customHeight="1"/>
    <row r="29" spans="1:4" ht="14.25" customHeight="1"/>
    <row r="30" spans="1:4" ht="14.25" customHeight="1"/>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
    <mergeCell ref="A2:B2"/>
    <mergeCell ref="E5:E6"/>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
  <sheetViews>
    <sheetView topLeftCell="A7" workbookViewId="0">
      <selection activeCell="D16" sqref="D16"/>
    </sheetView>
  </sheetViews>
  <sheetFormatPr baseColWidth="10" defaultColWidth="14.5" defaultRowHeight="15" customHeight="1"/>
  <cols>
    <col min="1" max="1" width="20.6640625" customWidth="1"/>
    <col min="2" max="2" width="20.1640625" customWidth="1"/>
    <col min="3" max="6" width="8.6640625" customWidth="1"/>
    <col min="7" max="7" width="13.5" customWidth="1"/>
    <col min="8" max="11" width="8.6640625" customWidth="1"/>
  </cols>
  <sheetData>
    <row r="1" spans="1:11" ht="14.25" customHeight="1">
      <c r="A1" s="303" t="str">
        <f>'Evaluasi Pegawai'!A14</f>
        <v>BAIK</v>
      </c>
      <c r="B1" s="242"/>
      <c r="D1" s="18" t="s">
        <v>78</v>
      </c>
      <c r="E1" s="18" t="s">
        <v>79</v>
      </c>
      <c r="F1" s="18" t="s">
        <v>80</v>
      </c>
      <c r="G1" s="18" t="s">
        <v>92</v>
      </c>
      <c r="H1" s="18" t="s">
        <v>82</v>
      </c>
    </row>
    <row r="2" spans="1:11" ht="14.25" customHeight="1">
      <c r="A2" s="23" t="s">
        <v>83</v>
      </c>
      <c r="B2" s="30" t="str">
        <f>"KURVA DISTRIBUSI
PREDIKAT KINERJA PEGAWAI DENGAN
CAPAIAN KINERJA ORGANISASI "&amp;A1</f>
        <v>KURVA DISTRIBUSI
PREDIKAT KINERJA PEGAWAI DENGAN
CAPAIAN KINERJA ORGANISASI BAIK</v>
      </c>
      <c r="D2" s="18" t="s">
        <v>84</v>
      </c>
      <c r="E2" s="18" t="s">
        <v>84</v>
      </c>
      <c r="F2" s="18" t="s">
        <v>84</v>
      </c>
      <c r="G2" s="18" t="s">
        <v>84</v>
      </c>
      <c r="H2" s="18" t="s">
        <v>84</v>
      </c>
    </row>
    <row r="3" spans="1:11" ht="30" customHeight="1">
      <c r="A3" s="18" t="s">
        <v>93</v>
      </c>
      <c r="B3" s="31">
        <f>HLOOKUP($A$1,$D$1:$H$8,3,0)</f>
        <v>8.3333333333333321</v>
      </c>
      <c r="C3" s="1"/>
      <c r="D3" s="27">
        <f>CD!B3</f>
        <v>0</v>
      </c>
      <c r="E3" s="27">
        <f>CD!E3</f>
        <v>8.3333333333333321</v>
      </c>
      <c r="F3" s="27">
        <f>CD!H3</f>
        <v>12.5</v>
      </c>
      <c r="G3" s="27">
        <f>CD!K3</f>
        <v>8.3333333333333321</v>
      </c>
      <c r="H3" s="27">
        <f>CD!N3</f>
        <v>54.166666666666664</v>
      </c>
      <c r="I3" s="1"/>
      <c r="J3" s="1"/>
      <c r="K3" s="1"/>
    </row>
    <row r="4" spans="1:11" ht="30" customHeight="1">
      <c r="A4" s="18" t="s">
        <v>94</v>
      </c>
      <c r="B4" s="31">
        <f>HLOOKUP($A$1,$D$1:$H$8,4,0)</f>
        <v>12.5</v>
      </c>
      <c r="C4" s="1"/>
      <c r="D4" s="27">
        <f>CD!B4</f>
        <v>8.2284432870370364E-2</v>
      </c>
      <c r="E4" s="27">
        <f>CD!E4</f>
        <v>12.5</v>
      </c>
      <c r="F4" s="27">
        <f>CD!H4</f>
        <v>16.666666666666664</v>
      </c>
      <c r="G4" s="27">
        <f>CD!K4</f>
        <v>45.833333333333329</v>
      </c>
      <c r="H4" s="27">
        <f>CD!N4</f>
        <v>29.166666666666668</v>
      </c>
      <c r="I4" s="1"/>
      <c r="J4" s="1"/>
      <c r="K4" s="1"/>
    </row>
    <row r="5" spans="1:11" ht="30" customHeight="1">
      <c r="A5" s="18" t="s">
        <v>95</v>
      </c>
      <c r="B5" s="31">
        <f>HLOOKUP($A$1,$D$1:$H$8,5,0)</f>
        <v>25</v>
      </c>
      <c r="C5" s="1"/>
      <c r="D5" s="27">
        <f>CD!B5</f>
        <v>1.9748263888888888</v>
      </c>
      <c r="E5" s="27">
        <f>CD!E5</f>
        <v>25</v>
      </c>
      <c r="F5" s="27">
        <f>CD!H5</f>
        <v>41.666666666666671</v>
      </c>
      <c r="G5" s="27">
        <f>CD!K5</f>
        <v>25</v>
      </c>
      <c r="H5" s="27">
        <f>CD!N5</f>
        <v>12.5</v>
      </c>
      <c r="I5" s="1"/>
      <c r="J5" s="1"/>
      <c r="K5" s="1"/>
    </row>
    <row r="6" spans="1:11" ht="30" customHeight="1">
      <c r="A6" s="5" t="s">
        <v>79</v>
      </c>
      <c r="B6" s="31">
        <f>HLOOKUP($A$1,$D$1:$H$8,6,0)</f>
        <v>45.833333333333329</v>
      </c>
      <c r="C6" s="1"/>
      <c r="D6" s="27">
        <f>CD!B6</f>
        <v>15.798611111111111</v>
      </c>
      <c r="E6" s="27">
        <f>CD!E6</f>
        <v>45.833333333333329</v>
      </c>
      <c r="F6" s="27">
        <f>CD!H6</f>
        <v>16.666666666666664</v>
      </c>
      <c r="G6" s="27">
        <f>CD!K6</f>
        <v>12.5</v>
      </c>
      <c r="H6" s="27">
        <f>CD!N6</f>
        <v>4.1666666666666661</v>
      </c>
      <c r="I6" s="1"/>
      <c r="J6" s="1"/>
      <c r="K6" s="1"/>
    </row>
    <row r="7" spans="1:11" ht="30" customHeight="1">
      <c r="A7" s="18" t="s">
        <v>96</v>
      </c>
      <c r="B7" s="31">
        <f>HLOOKUP($A$1,$D$1:$H$8,7,0)</f>
        <v>8.3333333333333321</v>
      </c>
      <c r="C7" s="1"/>
      <c r="D7" s="27">
        <f>CD!B7</f>
        <v>54.166666666666664</v>
      </c>
      <c r="E7" s="27">
        <f>CD!E7</f>
        <v>8.3333333333333321</v>
      </c>
      <c r="F7" s="27">
        <f>CD!H7</f>
        <v>12.5</v>
      </c>
      <c r="G7" s="27">
        <f>CD!K7</f>
        <v>8.3333333333333321</v>
      </c>
      <c r="H7" s="27">
        <f>CD!N7</f>
        <v>0</v>
      </c>
      <c r="I7" s="1"/>
      <c r="J7" s="1"/>
      <c r="K7" s="1"/>
    </row>
    <row r="8" spans="1:11" ht="14.25" customHeight="1">
      <c r="A8" s="6" t="s">
        <v>91</v>
      </c>
      <c r="B8" s="27">
        <f>SUM(B3:B7)</f>
        <v>99.999999999999986</v>
      </c>
      <c r="D8" s="32"/>
      <c r="E8" s="32"/>
      <c r="F8" s="32"/>
      <c r="G8" s="32"/>
      <c r="H8" s="32"/>
    </row>
    <row r="9" spans="1:11" ht="14.25" customHeight="1"/>
    <row r="10" spans="1:11" ht="14.25" customHeight="1"/>
    <row r="11" spans="1:11" ht="14.25" customHeight="1"/>
    <row r="12" spans="1:11" ht="14.25" customHeight="1">
      <c r="A12" t="s">
        <v>10</v>
      </c>
    </row>
    <row r="13" spans="1:11" ht="14.25" customHeight="1">
      <c r="A13">
        <v>1</v>
      </c>
      <c r="B13" t="s">
        <v>145</v>
      </c>
      <c r="C13">
        <v>3</v>
      </c>
    </row>
    <row r="14" spans="1:11" ht="14.25" customHeight="1">
      <c r="A14">
        <v>2</v>
      </c>
      <c r="B14" t="s">
        <v>58</v>
      </c>
      <c r="C14">
        <v>2</v>
      </c>
    </row>
    <row r="15" spans="1:11" ht="14.25" customHeight="1">
      <c r="A15">
        <v>3</v>
      </c>
      <c r="B15" t="s">
        <v>146</v>
      </c>
      <c r="C15">
        <v>1</v>
      </c>
    </row>
    <row r="16" spans="1: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
    <mergeCell ref="A1:B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F66"/>
  <sheetViews>
    <sheetView topLeftCell="A4" zoomScale="90" zoomScaleNormal="90" workbookViewId="0">
      <selection activeCell="B21" sqref="B21:F21"/>
    </sheetView>
  </sheetViews>
  <sheetFormatPr baseColWidth="10" defaultColWidth="9.1640625" defaultRowHeight="15"/>
  <cols>
    <col min="1" max="1" width="5" style="55" customWidth="1"/>
    <col min="2" max="2" width="27.6640625" style="55" bestFit="1" customWidth="1"/>
    <col min="3" max="3" width="41.33203125" style="55" customWidth="1"/>
    <col min="4" max="4" width="4.83203125" style="55" bestFit="1" customWidth="1"/>
    <col min="5" max="5" width="29.5" style="55" bestFit="1" customWidth="1"/>
    <col min="6" max="6" width="40" style="55" customWidth="1"/>
    <col min="7" max="16384" width="9.1640625" style="55"/>
  </cols>
  <sheetData>
    <row r="1" spans="1:6">
      <c r="A1" s="142" t="s">
        <v>0</v>
      </c>
      <c r="B1" s="142"/>
      <c r="C1" s="142"/>
      <c r="D1" s="142"/>
      <c r="E1" s="142"/>
      <c r="F1" s="142"/>
    </row>
    <row r="2" spans="1:6">
      <c r="A2" s="142" t="s">
        <v>116</v>
      </c>
      <c r="B2" s="142"/>
      <c r="C2" s="142"/>
      <c r="D2" s="142"/>
      <c r="E2" s="142"/>
      <c r="F2" s="142"/>
    </row>
    <row r="3" spans="1:6">
      <c r="A3" s="142" t="s">
        <v>117</v>
      </c>
      <c r="B3" s="142"/>
      <c r="C3" s="142"/>
      <c r="D3" s="142"/>
      <c r="E3" s="142"/>
      <c r="F3" s="142"/>
    </row>
    <row r="4" spans="1:6">
      <c r="A4" s="54"/>
      <c r="B4" s="54"/>
      <c r="C4" s="54"/>
      <c r="D4" s="54"/>
      <c r="E4" s="54"/>
      <c r="F4" s="54"/>
    </row>
    <row r="5" spans="1:6">
      <c r="A5" s="56" t="s">
        <v>118</v>
      </c>
      <c r="C5" s="56"/>
      <c r="F5" s="57" t="s">
        <v>119</v>
      </c>
    </row>
    <row r="6" spans="1:6">
      <c r="A6" s="58" t="s">
        <v>120</v>
      </c>
      <c r="B6" s="143" t="s">
        <v>121</v>
      </c>
      <c r="C6" s="143"/>
      <c r="D6" s="58" t="s">
        <v>120</v>
      </c>
      <c r="E6" s="143" t="s">
        <v>4</v>
      </c>
      <c r="F6" s="143"/>
    </row>
    <row r="7" spans="1:6">
      <c r="A7" s="59">
        <v>1</v>
      </c>
      <c r="B7" s="59" t="s">
        <v>122</v>
      </c>
      <c r="C7" s="59"/>
      <c r="D7" s="59">
        <v>1</v>
      </c>
      <c r="E7" s="59" t="s">
        <v>5</v>
      </c>
      <c r="F7" s="59"/>
    </row>
    <row r="8" spans="1:6">
      <c r="A8" s="59">
        <v>2</v>
      </c>
      <c r="B8" s="59" t="s">
        <v>123</v>
      </c>
      <c r="C8" s="59"/>
      <c r="D8" s="59">
        <v>2</v>
      </c>
      <c r="E8" s="59" t="s">
        <v>124</v>
      </c>
      <c r="F8" s="59"/>
    </row>
    <row r="9" spans="1:6">
      <c r="A9" s="59">
        <v>3</v>
      </c>
      <c r="B9" s="59" t="s">
        <v>125</v>
      </c>
      <c r="C9" s="59"/>
      <c r="D9" s="59">
        <v>3</v>
      </c>
      <c r="E9" s="59" t="s">
        <v>126</v>
      </c>
      <c r="F9" s="59"/>
    </row>
    <row r="10" spans="1:6">
      <c r="A10" s="59">
        <v>4</v>
      </c>
      <c r="B10" s="59" t="s">
        <v>127</v>
      </c>
      <c r="C10" s="59" t="s">
        <v>196</v>
      </c>
      <c r="D10" s="59">
        <v>4</v>
      </c>
      <c r="E10" s="59" t="s">
        <v>8</v>
      </c>
      <c r="F10" s="59" t="s">
        <v>197</v>
      </c>
    </row>
    <row r="11" spans="1:6">
      <c r="A11" s="59">
        <v>5</v>
      </c>
      <c r="B11" s="59" t="s">
        <v>128</v>
      </c>
      <c r="C11" s="59" t="s">
        <v>198</v>
      </c>
      <c r="D11" s="59">
        <v>5</v>
      </c>
      <c r="E11" s="59" t="s">
        <v>9</v>
      </c>
      <c r="F11" s="59"/>
    </row>
    <row r="12" spans="1:6" s="60" customFormat="1">
      <c r="A12" s="144" t="s">
        <v>10</v>
      </c>
      <c r="B12" s="144"/>
      <c r="C12" s="144"/>
      <c r="D12" s="144"/>
      <c r="E12" s="144"/>
      <c r="F12" s="144"/>
    </row>
    <row r="13" spans="1:6">
      <c r="A13" s="144" t="s">
        <v>13</v>
      </c>
      <c r="B13" s="144"/>
      <c r="C13" s="144"/>
      <c r="D13" s="144"/>
      <c r="E13" s="144"/>
      <c r="F13" s="144"/>
    </row>
    <row r="14" spans="1:6">
      <c r="A14" s="59">
        <v>1</v>
      </c>
      <c r="B14" s="145" t="s">
        <v>199</v>
      </c>
      <c r="C14" s="145"/>
      <c r="D14" s="145"/>
      <c r="E14" s="145"/>
      <c r="F14" s="145"/>
    </row>
    <row r="15" spans="1:6" ht="65" customHeight="1">
      <c r="A15" s="59"/>
      <c r="B15" s="146" t="s">
        <v>203</v>
      </c>
      <c r="C15" s="147"/>
      <c r="D15" s="147"/>
      <c r="E15" s="147"/>
      <c r="F15" s="147"/>
    </row>
    <row r="16" spans="1:6">
      <c r="A16" s="59">
        <v>2</v>
      </c>
      <c r="B16" s="145" t="s">
        <v>200</v>
      </c>
      <c r="C16" s="145"/>
      <c r="D16" s="145"/>
      <c r="E16" s="145"/>
      <c r="F16" s="145"/>
    </row>
    <row r="17" spans="1:6" ht="39.75" customHeight="1">
      <c r="A17" s="59"/>
      <c r="B17" s="146" t="s">
        <v>204</v>
      </c>
      <c r="C17" s="147"/>
      <c r="D17" s="147"/>
      <c r="E17" s="147"/>
      <c r="F17" s="147"/>
    </row>
    <row r="18" spans="1:6">
      <c r="A18" s="59">
        <v>3</v>
      </c>
      <c r="B18" s="145" t="s">
        <v>201</v>
      </c>
      <c r="C18" s="145"/>
      <c r="D18" s="145"/>
      <c r="E18" s="145"/>
      <c r="F18" s="145"/>
    </row>
    <row r="19" spans="1:6" ht="39.75" customHeight="1">
      <c r="A19" s="59"/>
      <c r="B19" s="146" t="s">
        <v>204</v>
      </c>
      <c r="C19" s="147"/>
      <c r="D19" s="147"/>
      <c r="E19" s="147"/>
      <c r="F19" s="147"/>
    </row>
    <row r="20" spans="1:6">
      <c r="A20" s="59">
        <v>4</v>
      </c>
      <c r="B20" s="145" t="s">
        <v>202</v>
      </c>
      <c r="C20" s="145"/>
      <c r="D20" s="145"/>
      <c r="E20" s="145"/>
      <c r="F20" s="145"/>
    </row>
    <row r="21" spans="1:6" ht="39.75" customHeight="1">
      <c r="A21" s="59"/>
      <c r="B21" s="147" t="s">
        <v>130</v>
      </c>
      <c r="C21" s="147"/>
      <c r="D21" s="147"/>
      <c r="E21" s="147"/>
      <c r="F21" s="147"/>
    </row>
    <row r="22" spans="1:6">
      <c r="A22" s="59">
        <v>5</v>
      </c>
      <c r="B22" s="145" t="s">
        <v>129</v>
      </c>
      <c r="C22" s="145"/>
      <c r="D22" s="145"/>
      <c r="E22" s="145"/>
      <c r="F22" s="145"/>
    </row>
    <row r="23" spans="1:6" ht="39.75" customHeight="1">
      <c r="A23" s="59"/>
      <c r="B23" s="147" t="s">
        <v>130</v>
      </c>
      <c r="C23" s="147"/>
      <c r="D23" s="147"/>
      <c r="E23" s="147"/>
      <c r="F23" s="147"/>
    </row>
    <row r="24" spans="1:6">
      <c r="A24" s="59" t="s">
        <v>131</v>
      </c>
      <c r="B24" s="145"/>
      <c r="C24" s="145"/>
      <c r="D24" s="145"/>
      <c r="E24" s="145"/>
      <c r="F24" s="145"/>
    </row>
    <row r="25" spans="1:6">
      <c r="A25" s="144" t="s">
        <v>14</v>
      </c>
      <c r="B25" s="144"/>
      <c r="C25" s="144"/>
      <c r="D25" s="144"/>
      <c r="E25" s="144"/>
      <c r="F25" s="144"/>
    </row>
    <row r="26" spans="1:6">
      <c r="A26" s="59">
        <v>1</v>
      </c>
      <c r="B26" s="145" t="s">
        <v>132</v>
      </c>
      <c r="C26" s="145"/>
      <c r="D26" s="145"/>
      <c r="E26" s="145"/>
      <c r="F26" s="145"/>
    </row>
    <row r="27" spans="1:6" ht="34.5" customHeight="1">
      <c r="A27" s="59"/>
      <c r="B27" s="147" t="s">
        <v>130</v>
      </c>
      <c r="C27" s="147"/>
      <c r="D27" s="147"/>
      <c r="E27" s="147"/>
      <c r="F27" s="147"/>
    </row>
    <row r="28" spans="1:6">
      <c r="A28" s="59">
        <v>2</v>
      </c>
      <c r="B28" s="145" t="s">
        <v>132</v>
      </c>
      <c r="C28" s="145"/>
      <c r="D28" s="145"/>
      <c r="E28" s="145"/>
      <c r="F28" s="145"/>
    </row>
    <row r="29" spans="1:6" ht="34.5" customHeight="1">
      <c r="A29" s="59"/>
      <c r="B29" s="147" t="s">
        <v>130</v>
      </c>
      <c r="C29" s="147"/>
      <c r="D29" s="147"/>
      <c r="E29" s="147"/>
      <c r="F29" s="147"/>
    </row>
    <row r="30" spans="1:6">
      <c r="A30" s="144" t="s">
        <v>133</v>
      </c>
      <c r="B30" s="144"/>
      <c r="C30" s="144"/>
      <c r="D30" s="144"/>
      <c r="E30" s="144"/>
      <c r="F30" s="144"/>
    </row>
    <row r="31" spans="1:6">
      <c r="A31" s="148">
        <v>1</v>
      </c>
      <c r="B31" s="151" t="s">
        <v>16</v>
      </c>
      <c r="C31" s="151"/>
      <c r="D31" s="151"/>
      <c r="E31" s="151"/>
      <c r="F31" s="151"/>
    </row>
    <row r="32" spans="1:6">
      <c r="A32" s="149"/>
      <c r="B32" s="152" t="s">
        <v>134</v>
      </c>
      <c r="C32" s="152"/>
      <c r="D32" s="152"/>
      <c r="E32" s="151" t="s">
        <v>18</v>
      </c>
      <c r="F32" s="151"/>
    </row>
    <row r="33" spans="1:6" ht="15" customHeight="1">
      <c r="A33" s="149"/>
      <c r="B33" s="152" t="s">
        <v>19</v>
      </c>
      <c r="C33" s="152"/>
      <c r="D33" s="152"/>
      <c r="E33" s="153"/>
      <c r="F33" s="154"/>
    </row>
    <row r="34" spans="1:6" ht="15" customHeight="1">
      <c r="A34" s="150"/>
      <c r="B34" s="152" t="s">
        <v>20</v>
      </c>
      <c r="C34" s="152"/>
      <c r="D34" s="152"/>
      <c r="E34" s="153"/>
      <c r="F34" s="154"/>
    </row>
    <row r="35" spans="1:6">
      <c r="A35" s="155">
        <v>2</v>
      </c>
      <c r="B35" s="151" t="s">
        <v>21</v>
      </c>
      <c r="C35" s="151"/>
      <c r="D35" s="151"/>
      <c r="E35" s="151"/>
      <c r="F35" s="151"/>
    </row>
    <row r="36" spans="1:6">
      <c r="A36" s="156"/>
      <c r="B36" s="152" t="s">
        <v>135</v>
      </c>
      <c r="C36" s="152"/>
      <c r="D36" s="152"/>
      <c r="E36" s="151" t="s">
        <v>18</v>
      </c>
      <c r="F36" s="151"/>
    </row>
    <row r="37" spans="1:6" ht="32.25" customHeight="1">
      <c r="A37" s="156"/>
      <c r="B37" s="152" t="s">
        <v>136</v>
      </c>
      <c r="C37" s="152"/>
      <c r="D37" s="152"/>
      <c r="E37" s="158"/>
      <c r="F37" s="158"/>
    </row>
    <row r="38" spans="1:6">
      <c r="A38" s="157"/>
      <c r="B38" s="152" t="s">
        <v>24</v>
      </c>
      <c r="C38" s="152"/>
      <c r="D38" s="152"/>
      <c r="E38" s="158"/>
      <c r="F38" s="158"/>
    </row>
    <row r="39" spans="1:6">
      <c r="A39" s="155">
        <v>3</v>
      </c>
      <c r="B39" s="151" t="s">
        <v>25</v>
      </c>
      <c r="C39" s="151"/>
      <c r="D39" s="151"/>
      <c r="E39" s="151"/>
      <c r="F39" s="151"/>
    </row>
    <row r="40" spans="1:6" ht="28.5" customHeight="1">
      <c r="A40" s="156"/>
      <c r="B40" s="152" t="s">
        <v>137</v>
      </c>
      <c r="C40" s="152"/>
      <c r="D40" s="152"/>
      <c r="E40" s="151" t="s">
        <v>18</v>
      </c>
      <c r="F40" s="151"/>
    </row>
    <row r="41" spans="1:6">
      <c r="A41" s="156"/>
      <c r="B41" s="152" t="s">
        <v>27</v>
      </c>
      <c r="C41" s="152"/>
      <c r="D41" s="152"/>
      <c r="E41" s="158"/>
      <c r="F41" s="158"/>
    </row>
    <row r="42" spans="1:6">
      <c r="A42" s="157"/>
      <c r="B42" s="152" t="s">
        <v>28</v>
      </c>
      <c r="C42" s="152"/>
      <c r="D42" s="152"/>
      <c r="E42" s="158"/>
      <c r="F42" s="158"/>
    </row>
    <row r="43" spans="1:6">
      <c r="A43" s="155">
        <v>4</v>
      </c>
      <c r="B43" s="151" t="s">
        <v>29</v>
      </c>
      <c r="C43" s="151"/>
      <c r="D43" s="151"/>
      <c r="E43" s="151"/>
      <c r="F43" s="151"/>
    </row>
    <row r="44" spans="1:6">
      <c r="A44" s="156"/>
      <c r="B44" s="152" t="s">
        <v>30</v>
      </c>
      <c r="C44" s="151"/>
      <c r="D44" s="151"/>
      <c r="E44" s="151" t="s">
        <v>18</v>
      </c>
      <c r="F44" s="151"/>
    </row>
    <row r="45" spans="1:6">
      <c r="A45" s="156"/>
      <c r="B45" s="159" t="s">
        <v>31</v>
      </c>
      <c r="C45" s="151"/>
      <c r="D45" s="151"/>
      <c r="E45" s="158"/>
      <c r="F45" s="158"/>
    </row>
    <row r="46" spans="1:6">
      <c r="A46" s="157"/>
      <c r="B46" s="159" t="s">
        <v>32</v>
      </c>
      <c r="C46" s="151"/>
      <c r="D46" s="151"/>
      <c r="E46" s="158"/>
      <c r="F46" s="158"/>
    </row>
    <row r="47" spans="1:6">
      <c r="A47" s="155">
        <v>5</v>
      </c>
      <c r="B47" s="151" t="s">
        <v>33</v>
      </c>
      <c r="C47" s="151"/>
      <c r="D47" s="151"/>
      <c r="E47" s="151"/>
      <c r="F47" s="151"/>
    </row>
    <row r="48" spans="1:6">
      <c r="A48" s="156"/>
      <c r="B48" s="152" t="s">
        <v>138</v>
      </c>
      <c r="C48" s="151"/>
      <c r="D48" s="151"/>
      <c r="E48" s="151" t="s">
        <v>18</v>
      </c>
      <c r="F48" s="151"/>
    </row>
    <row r="49" spans="1:6">
      <c r="A49" s="156"/>
      <c r="B49" s="152" t="s">
        <v>35</v>
      </c>
      <c r="C49" s="151"/>
      <c r="D49" s="151"/>
      <c r="E49" s="158"/>
      <c r="F49" s="158"/>
    </row>
    <row r="50" spans="1:6">
      <c r="A50" s="157"/>
      <c r="B50" s="152" t="s">
        <v>36</v>
      </c>
      <c r="C50" s="151"/>
      <c r="D50" s="151"/>
      <c r="E50" s="158"/>
      <c r="F50" s="158"/>
    </row>
    <row r="51" spans="1:6">
      <c r="A51" s="155">
        <v>6</v>
      </c>
      <c r="B51" s="151" t="s">
        <v>37</v>
      </c>
      <c r="C51" s="151"/>
      <c r="D51" s="151"/>
      <c r="E51" s="151"/>
      <c r="F51" s="151"/>
    </row>
    <row r="52" spans="1:6">
      <c r="A52" s="156"/>
      <c r="B52" s="152" t="s">
        <v>38</v>
      </c>
      <c r="C52" s="151"/>
      <c r="D52" s="151"/>
      <c r="E52" s="151" t="s">
        <v>18</v>
      </c>
      <c r="F52" s="151"/>
    </row>
    <row r="53" spans="1:6">
      <c r="A53" s="156"/>
      <c r="B53" s="152" t="s">
        <v>39</v>
      </c>
      <c r="C53" s="151"/>
      <c r="D53" s="151"/>
      <c r="E53" s="158"/>
      <c r="F53" s="158"/>
    </row>
    <row r="54" spans="1:6">
      <c r="A54" s="157"/>
      <c r="B54" s="152" t="s">
        <v>40</v>
      </c>
      <c r="C54" s="151"/>
      <c r="D54" s="151"/>
      <c r="E54" s="158"/>
      <c r="F54" s="158"/>
    </row>
    <row r="55" spans="1:6">
      <c r="A55" s="155">
        <v>7</v>
      </c>
      <c r="B55" s="151" t="s">
        <v>41</v>
      </c>
      <c r="C55" s="151"/>
      <c r="D55" s="151"/>
      <c r="E55" s="151"/>
      <c r="F55" s="151"/>
    </row>
    <row r="56" spans="1:6">
      <c r="A56" s="156"/>
      <c r="B56" s="152" t="s">
        <v>42</v>
      </c>
      <c r="C56" s="151"/>
      <c r="D56" s="151"/>
      <c r="E56" s="151" t="s">
        <v>18</v>
      </c>
      <c r="F56" s="151"/>
    </row>
    <row r="57" spans="1:6">
      <c r="A57" s="156"/>
      <c r="B57" s="152" t="s">
        <v>43</v>
      </c>
      <c r="C57" s="151"/>
      <c r="D57" s="151"/>
      <c r="E57" s="158"/>
      <c r="F57" s="158"/>
    </row>
    <row r="58" spans="1:6">
      <c r="A58" s="157"/>
      <c r="B58" s="152" t="s">
        <v>139</v>
      </c>
      <c r="C58" s="151"/>
      <c r="D58" s="151"/>
      <c r="E58" s="158"/>
      <c r="F58" s="158"/>
    </row>
    <row r="60" spans="1:6">
      <c r="E60" s="160" t="s">
        <v>140</v>
      </c>
      <c r="F60" s="160"/>
    </row>
    <row r="61" spans="1:6">
      <c r="B61" s="160" t="s">
        <v>141</v>
      </c>
      <c r="C61" s="160"/>
      <c r="D61" s="160"/>
      <c r="E61" s="160" t="s">
        <v>45</v>
      </c>
      <c r="F61" s="160"/>
    </row>
    <row r="62" spans="1:6">
      <c r="B62" s="61"/>
      <c r="C62" s="61"/>
      <c r="D62" s="61"/>
      <c r="E62" s="61"/>
      <c r="F62" s="61"/>
    </row>
    <row r="63" spans="1:6">
      <c r="B63" s="61"/>
      <c r="C63" s="61"/>
      <c r="D63" s="61"/>
      <c r="E63" s="61"/>
      <c r="F63" s="61"/>
    </row>
    <row r="64" spans="1:6">
      <c r="B64" s="61"/>
      <c r="C64" s="61"/>
      <c r="D64" s="61"/>
      <c r="E64" s="61"/>
      <c r="F64" s="61"/>
    </row>
    <row r="65" spans="2:6">
      <c r="B65" s="160">
        <f>C7</f>
        <v>0</v>
      </c>
      <c r="C65" s="160"/>
      <c r="D65" s="160"/>
      <c r="E65" s="160">
        <f>F7</f>
        <v>0</v>
      </c>
      <c r="F65" s="160"/>
    </row>
    <row r="66" spans="2:6">
      <c r="B66" s="160" t="str">
        <f>"NIP "&amp;C8</f>
        <v xml:space="preserve">NIP </v>
      </c>
      <c r="C66" s="160"/>
      <c r="D66" s="160"/>
      <c r="E66" s="160" t="str">
        <f>"NIP "&amp;F8</f>
        <v xml:space="preserve">NIP </v>
      </c>
      <c r="F66" s="160"/>
    </row>
  </sheetData>
  <mergeCells count="87">
    <mergeCell ref="B66:D66"/>
    <mergeCell ref="E66:F66"/>
    <mergeCell ref="E60:F60"/>
    <mergeCell ref="B61:D61"/>
    <mergeCell ref="E61:F61"/>
    <mergeCell ref="B65:D65"/>
    <mergeCell ref="E65:F65"/>
    <mergeCell ref="A55:A58"/>
    <mergeCell ref="B55:F55"/>
    <mergeCell ref="B56:D56"/>
    <mergeCell ref="E56:F56"/>
    <mergeCell ref="B57:D57"/>
    <mergeCell ref="E57:F57"/>
    <mergeCell ref="B58:D58"/>
    <mergeCell ref="E58:F58"/>
    <mergeCell ref="A51:A54"/>
    <mergeCell ref="B51:F51"/>
    <mergeCell ref="B52:D52"/>
    <mergeCell ref="E52:F52"/>
    <mergeCell ref="B53:D53"/>
    <mergeCell ref="E53:F53"/>
    <mergeCell ref="B54:D54"/>
    <mergeCell ref="E54:F54"/>
    <mergeCell ref="A47:A50"/>
    <mergeCell ref="B47:F47"/>
    <mergeCell ref="B48:D48"/>
    <mergeCell ref="E48:F48"/>
    <mergeCell ref="B49:D49"/>
    <mergeCell ref="E49:F49"/>
    <mergeCell ref="B50:D50"/>
    <mergeCell ref="E50:F50"/>
    <mergeCell ref="A43:A46"/>
    <mergeCell ref="B43:F43"/>
    <mergeCell ref="B44:D44"/>
    <mergeCell ref="E44:F44"/>
    <mergeCell ref="B45:D45"/>
    <mergeCell ref="E45:F45"/>
    <mergeCell ref="B46:D46"/>
    <mergeCell ref="E46:F46"/>
    <mergeCell ref="A39:A42"/>
    <mergeCell ref="B39:F39"/>
    <mergeCell ref="B40:D40"/>
    <mergeCell ref="E40:F40"/>
    <mergeCell ref="B41:D41"/>
    <mergeCell ref="E41:F41"/>
    <mergeCell ref="B42:D42"/>
    <mergeCell ref="E42:F42"/>
    <mergeCell ref="A35:A38"/>
    <mergeCell ref="B35:F35"/>
    <mergeCell ref="B36:D36"/>
    <mergeCell ref="E36:F36"/>
    <mergeCell ref="B37:D37"/>
    <mergeCell ref="E37:F37"/>
    <mergeCell ref="B38:D38"/>
    <mergeCell ref="E38:F38"/>
    <mergeCell ref="B27:F27"/>
    <mergeCell ref="B28:F28"/>
    <mergeCell ref="B29:F29"/>
    <mergeCell ref="A30:F30"/>
    <mergeCell ref="A31:A34"/>
    <mergeCell ref="B31:F31"/>
    <mergeCell ref="B32:D32"/>
    <mergeCell ref="E32:F32"/>
    <mergeCell ref="B33:D33"/>
    <mergeCell ref="E33:F33"/>
    <mergeCell ref="B34:D34"/>
    <mergeCell ref="E34:F34"/>
    <mergeCell ref="B22:F22"/>
    <mergeCell ref="B23:F23"/>
    <mergeCell ref="B24:F24"/>
    <mergeCell ref="A25:F25"/>
    <mergeCell ref="B26:F26"/>
    <mergeCell ref="B17:F17"/>
    <mergeCell ref="B18:F18"/>
    <mergeCell ref="B19:F19"/>
    <mergeCell ref="B20:F20"/>
    <mergeCell ref="B21:F21"/>
    <mergeCell ref="A12:F12"/>
    <mergeCell ref="A13:F13"/>
    <mergeCell ref="B14:F14"/>
    <mergeCell ref="B15:F15"/>
    <mergeCell ref="B16:F16"/>
    <mergeCell ref="A1:F1"/>
    <mergeCell ref="A2:F2"/>
    <mergeCell ref="A3:F3"/>
    <mergeCell ref="B6:C6"/>
    <mergeCell ref="E6: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5"/>
  <sheetViews>
    <sheetView workbookViewId="0">
      <selection activeCell="B4" sqref="B4"/>
    </sheetView>
  </sheetViews>
  <sheetFormatPr baseColWidth="10" defaultColWidth="8.83203125" defaultRowHeight="15"/>
  <cols>
    <col min="1" max="1" width="25.33203125" style="81" customWidth="1"/>
    <col min="2" max="2" width="110.1640625" style="81" customWidth="1"/>
  </cols>
  <sheetData>
    <row r="1" spans="1:2">
      <c r="A1" s="161" t="s">
        <v>147</v>
      </c>
      <c r="B1" s="161"/>
    </row>
    <row r="2" spans="1:2">
      <c r="A2" s="74" t="s">
        <v>148</v>
      </c>
      <c r="B2" s="75" t="s">
        <v>149</v>
      </c>
    </row>
    <row r="3" spans="1:2">
      <c r="A3" s="76" t="s">
        <v>12</v>
      </c>
      <c r="B3" s="77" t="str">
        <f>'PK Kasatker'!A3</f>
        <v>Meningkatnya kualitas layanan Lembaga Layanan Pendidikan Tinggi (LLDIKTI)</v>
      </c>
    </row>
    <row r="4" spans="1:2" ht="45">
      <c r="A4" s="76" t="s">
        <v>150</v>
      </c>
      <c r="B4" s="77" t="str">
        <f>'PK Kasatker'!B3</f>
        <v>Persentase layanan LLDIKTI yang tepat waktu.</v>
      </c>
    </row>
    <row r="5" spans="1:2">
      <c r="A5" s="76" t="s">
        <v>151</v>
      </c>
      <c r="B5" s="77" t="s">
        <v>184</v>
      </c>
    </row>
    <row r="6" spans="1:2">
      <c r="A6" s="162" t="s">
        <v>152</v>
      </c>
      <c r="B6" s="77" t="s">
        <v>153</v>
      </c>
    </row>
    <row r="7" spans="1:2">
      <c r="A7" s="163"/>
      <c r="B7" s="78"/>
    </row>
    <row r="8" spans="1:2">
      <c r="A8" s="163"/>
      <c r="B8" s="79" t="s">
        <v>154</v>
      </c>
    </row>
    <row r="9" spans="1:2">
      <c r="A9" s="164"/>
      <c r="B9" s="80"/>
    </row>
    <row r="10" spans="1:2" ht="45">
      <c r="A10" s="76" t="s">
        <v>155</v>
      </c>
      <c r="B10" s="77"/>
    </row>
    <row r="11" spans="1:2" ht="30">
      <c r="A11" s="76" t="s">
        <v>156</v>
      </c>
      <c r="B11" s="77" t="s">
        <v>180</v>
      </c>
    </row>
    <row r="12" spans="1:2">
      <c r="A12" s="76" t="s">
        <v>157</v>
      </c>
      <c r="B12" s="77"/>
    </row>
    <row r="13" spans="1:2">
      <c r="A13" s="76" t="s">
        <v>158</v>
      </c>
      <c r="B13" s="77" t="s">
        <v>181</v>
      </c>
    </row>
    <row r="14" spans="1:2">
      <c r="B14" s="82"/>
    </row>
    <row r="15" spans="1:2">
      <c r="A15" s="76" t="s">
        <v>12</v>
      </c>
      <c r="B15" s="77"/>
    </row>
    <row r="16" spans="1:2" ht="45">
      <c r="A16" s="76" t="s">
        <v>150</v>
      </c>
      <c r="B16" s="77"/>
    </row>
    <row r="17" spans="1:2">
      <c r="A17" s="76" t="s">
        <v>151</v>
      </c>
      <c r="B17" s="77"/>
    </row>
    <row r="18" spans="1:2">
      <c r="A18" s="162" t="s">
        <v>152</v>
      </c>
      <c r="B18" s="77" t="s">
        <v>153</v>
      </c>
    </row>
    <row r="19" spans="1:2">
      <c r="A19" s="163"/>
      <c r="B19" s="78"/>
    </row>
    <row r="20" spans="1:2">
      <c r="A20" s="163"/>
      <c r="B20" s="79" t="s">
        <v>154</v>
      </c>
    </row>
    <row r="21" spans="1:2">
      <c r="A21" s="164"/>
      <c r="B21" s="80"/>
    </row>
    <row r="22" spans="1:2" ht="45">
      <c r="A22" s="76" t="s">
        <v>155</v>
      </c>
      <c r="B22" s="77"/>
    </row>
    <row r="23" spans="1:2" ht="30">
      <c r="A23" s="76" t="s">
        <v>156</v>
      </c>
      <c r="B23" s="77" t="s">
        <v>180</v>
      </c>
    </row>
    <row r="24" spans="1:2">
      <c r="A24" s="76" t="s">
        <v>157</v>
      </c>
      <c r="B24" s="77"/>
    </row>
    <row r="25" spans="1:2">
      <c r="A25" s="76" t="s">
        <v>158</v>
      </c>
      <c r="B25" s="77" t="s">
        <v>181</v>
      </c>
    </row>
  </sheetData>
  <mergeCells count="3">
    <mergeCell ref="A1:B1"/>
    <mergeCell ref="A6:A9"/>
    <mergeCell ref="A18:A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zoomScale="90" zoomScaleNormal="90" workbookViewId="0">
      <selection activeCell="G17" sqref="G17"/>
    </sheetView>
  </sheetViews>
  <sheetFormatPr baseColWidth="10" defaultColWidth="9.1640625" defaultRowHeight="14"/>
  <cols>
    <col min="1" max="2" width="19.1640625" style="43" customWidth="1"/>
    <col min="3" max="5" width="39.5" style="43" customWidth="1"/>
    <col min="6" max="9" width="39.83203125" style="43" customWidth="1"/>
    <col min="10" max="16384" width="9.1640625" style="43"/>
  </cols>
  <sheetData>
    <row r="1" spans="1:9" ht="16">
      <c r="A1" s="41" t="s">
        <v>102</v>
      </c>
      <c r="B1" s="42"/>
      <c r="E1" s="165"/>
      <c r="F1" s="165"/>
    </row>
    <row r="2" spans="1:9" ht="14.25" customHeight="1">
      <c r="A2" s="44" t="s">
        <v>103</v>
      </c>
      <c r="B2" s="44"/>
      <c r="E2" s="45"/>
      <c r="F2" s="45"/>
    </row>
    <row r="3" spans="1:9" ht="14.25" customHeight="1">
      <c r="A3" s="44" t="s">
        <v>104</v>
      </c>
      <c r="B3" s="44"/>
      <c r="E3" s="45"/>
      <c r="F3" s="45"/>
    </row>
    <row r="4" spans="1:9" ht="14.25" customHeight="1">
      <c r="A4" s="44"/>
      <c r="B4" s="44"/>
      <c r="E4" s="45"/>
      <c r="F4" s="45"/>
    </row>
    <row r="5" spans="1:9" s="47" customFormat="1" ht="96">
      <c r="A5" s="46" t="s">
        <v>105</v>
      </c>
      <c r="B5" s="46" t="str">
        <f>'SKP Pimpinan'!C10</f>
        <v>Kepala LLDIKTI Wilayah III DKI Jakarta</v>
      </c>
      <c r="C5" s="120" t="s">
        <v>186</v>
      </c>
      <c r="D5" s="120" t="s">
        <v>187</v>
      </c>
      <c r="E5" s="120" t="s">
        <v>188</v>
      </c>
      <c r="F5" s="120" t="s">
        <v>189</v>
      </c>
      <c r="G5" s="37" t="s">
        <v>192</v>
      </c>
      <c r="H5" s="37" t="s">
        <v>194</v>
      </c>
      <c r="I5" s="37" t="s">
        <v>195</v>
      </c>
    </row>
    <row r="6" spans="1:9" s="45" customFormat="1" ht="30" customHeight="1">
      <c r="A6" s="48" t="s">
        <v>106</v>
      </c>
      <c r="B6" s="48" t="s">
        <v>205</v>
      </c>
      <c r="C6" s="48">
        <v>1</v>
      </c>
      <c r="D6" s="48">
        <v>2</v>
      </c>
      <c r="E6" s="48">
        <v>3</v>
      </c>
      <c r="F6" s="48">
        <v>4</v>
      </c>
      <c r="G6" s="48"/>
      <c r="H6" s="48"/>
      <c r="I6" s="48"/>
    </row>
    <row r="7" spans="1:9" s="45" customFormat="1" ht="30" customHeight="1">
      <c r="A7" s="48"/>
      <c r="B7" s="48"/>
      <c r="C7" s="48"/>
      <c r="D7" s="48"/>
      <c r="E7" s="48"/>
      <c r="F7" s="48"/>
      <c r="G7" s="48"/>
      <c r="H7" s="48"/>
      <c r="I7" s="48"/>
    </row>
    <row r="8" spans="1:9" s="45" customFormat="1" ht="30" customHeight="1">
      <c r="A8" s="48" t="s">
        <v>111</v>
      </c>
      <c r="B8" s="48" t="s">
        <v>206</v>
      </c>
      <c r="C8" s="46"/>
      <c r="D8" s="46"/>
      <c r="E8" s="48"/>
      <c r="F8" s="48"/>
      <c r="G8" s="48"/>
      <c r="H8" s="48"/>
      <c r="I8" s="48"/>
    </row>
    <row r="9" spans="1:9" s="45" customFormat="1" ht="30" customHeight="1">
      <c r="A9" s="48"/>
      <c r="B9" s="48"/>
      <c r="C9" s="48"/>
      <c r="D9" s="49"/>
      <c r="E9" s="48"/>
      <c r="F9" s="48"/>
      <c r="G9" s="48"/>
      <c r="H9" s="48"/>
      <c r="I9" s="48"/>
    </row>
    <row r="10" spans="1:9" s="45" customFormat="1" ht="30" customHeight="1">
      <c r="A10" s="48" t="s">
        <v>113</v>
      </c>
      <c r="B10" s="48" t="s">
        <v>207</v>
      </c>
      <c r="C10" s="48"/>
      <c r="D10" s="48"/>
      <c r="E10" s="48"/>
      <c r="F10" s="48"/>
      <c r="G10" s="48"/>
      <c r="H10" s="48"/>
      <c r="I10" s="48"/>
    </row>
    <row r="11" spans="1:9" s="45" customFormat="1" ht="30" customHeight="1">
      <c r="A11" s="48"/>
      <c r="B11" s="48"/>
      <c r="C11" s="48"/>
      <c r="D11" s="48"/>
      <c r="E11" s="48"/>
      <c r="F11" s="48"/>
      <c r="G11" s="48"/>
      <c r="H11" s="48"/>
      <c r="I11" s="48"/>
    </row>
    <row r="12" spans="1:9" s="45" customFormat="1" ht="30" customHeight="1">
      <c r="A12" s="48" t="s">
        <v>115</v>
      </c>
      <c r="B12" s="48" t="s">
        <v>208</v>
      </c>
      <c r="C12" s="48"/>
      <c r="D12" s="48"/>
      <c r="E12" s="48"/>
      <c r="F12" s="48"/>
      <c r="G12" s="48"/>
      <c r="H12" s="48"/>
      <c r="I12" s="48"/>
    </row>
    <row r="13" spans="1:9" s="45" customFormat="1" ht="30" customHeight="1">
      <c r="A13" s="48"/>
      <c r="B13" s="48"/>
      <c r="C13" s="48"/>
      <c r="D13" s="48"/>
      <c r="E13" s="48"/>
      <c r="F13" s="48"/>
      <c r="G13" s="48"/>
      <c r="H13" s="48"/>
      <c r="I13" s="48"/>
    </row>
    <row r="14" spans="1:9" s="45" customFormat="1" ht="63.5" customHeight="1">
      <c r="A14" s="48" t="s">
        <v>209</v>
      </c>
      <c r="B14" s="48"/>
      <c r="C14" s="46"/>
      <c r="D14" s="46"/>
      <c r="E14" s="121" t="s">
        <v>210</v>
      </c>
      <c r="G14" s="121" t="s">
        <v>214</v>
      </c>
      <c r="H14" s="48"/>
      <c r="I14" s="48"/>
    </row>
    <row r="15" spans="1:9" s="45" customFormat="1" ht="63.5" customHeight="1">
      <c r="A15" s="48"/>
      <c r="B15" s="48"/>
      <c r="C15" s="50"/>
      <c r="D15" s="51"/>
      <c r="E15" s="121" t="s">
        <v>211</v>
      </c>
      <c r="F15" s="48"/>
      <c r="G15" s="121" t="s">
        <v>215</v>
      </c>
      <c r="H15" s="48"/>
      <c r="I15" s="48"/>
    </row>
    <row r="16" spans="1:9" s="45" customFormat="1" ht="45" customHeight="1">
      <c r="A16" s="48"/>
      <c r="B16" s="48"/>
      <c r="C16" s="48"/>
      <c r="D16" s="48"/>
      <c r="E16" s="121" t="s">
        <v>212</v>
      </c>
      <c r="F16" s="48"/>
      <c r="G16" s="121" t="s">
        <v>216</v>
      </c>
      <c r="H16" s="48"/>
      <c r="I16" s="48"/>
    </row>
    <row r="17" spans="1:9" s="45" customFormat="1" ht="45">
      <c r="A17" s="48"/>
      <c r="B17" s="48"/>
      <c r="C17" s="51"/>
      <c r="D17" s="48"/>
      <c r="E17" s="121" t="s">
        <v>213</v>
      </c>
      <c r="F17" s="48"/>
      <c r="G17" s="48"/>
      <c r="H17" s="48"/>
      <c r="I17" s="48"/>
    </row>
    <row r="18" spans="1:9" ht="30" customHeight="1"/>
    <row r="19" spans="1:9" s="52" customFormat="1" ht="16">
      <c r="A19" s="41" t="s">
        <v>108</v>
      </c>
      <c r="B19" s="42"/>
      <c r="E19" s="166"/>
      <c r="F19" s="166"/>
    </row>
    <row r="20" spans="1:9" ht="14.25" customHeight="1">
      <c r="A20" s="44" t="s">
        <v>109</v>
      </c>
      <c r="B20" s="44"/>
      <c r="E20" s="45"/>
      <c r="F20" s="45"/>
    </row>
    <row r="21" spans="1:9" ht="14.25" customHeight="1">
      <c r="A21" s="44" t="s">
        <v>110</v>
      </c>
      <c r="B21" s="44"/>
      <c r="E21" s="45"/>
      <c r="F21" s="45"/>
    </row>
    <row r="22" spans="1:9" s="45" customFormat="1" ht="30" customHeight="1">
      <c r="A22" s="46" t="s">
        <v>106</v>
      </c>
      <c r="B22" s="46" t="s">
        <v>107</v>
      </c>
      <c r="C22" s="46">
        <v>1</v>
      </c>
      <c r="D22" s="46">
        <v>2</v>
      </c>
      <c r="E22" s="46">
        <v>3</v>
      </c>
      <c r="F22" s="46">
        <v>4</v>
      </c>
    </row>
    <row r="23" spans="1:9" s="45" customFormat="1" ht="30" customHeight="1">
      <c r="A23" s="48" t="s">
        <v>111</v>
      </c>
      <c r="B23" s="48" t="s">
        <v>112</v>
      </c>
      <c r="C23" s="48"/>
      <c r="D23" s="48" t="s">
        <v>106</v>
      </c>
      <c r="E23" s="48" t="s">
        <v>111</v>
      </c>
      <c r="F23" s="48"/>
    </row>
    <row r="24" spans="1:9" s="45" customFormat="1" ht="30" customHeight="1" thickBot="1">
      <c r="A24" s="48" t="s">
        <v>113</v>
      </c>
      <c r="B24" s="48" t="s">
        <v>114</v>
      </c>
      <c r="C24" s="48" t="s">
        <v>113</v>
      </c>
      <c r="D24" s="46"/>
      <c r="E24" s="48"/>
      <c r="F24" s="48" t="s">
        <v>115</v>
      </c>
    </row>
    <row r="25" spans="1:9" s="45" customFormat="1" ht="30" customHeight="1" thickBot="1">
      <c r="A25" s="48"/>
      <c r="B25" s="48"/>
      <c r="C25" s="48"/>
      <c r="D25" s="48"/>
      <c r="E25" s="48"/>
      <c r="F25" s="53"/>
    </row>
    <row r="26" spans="1:9" s="45" customFormat="1" ht="30" customHeight="1">
      <c r="A26" s="48"/>
      <c r="B26" s="48"/>
      <c r="C26" s="48"/>
      <c r="D26" s="48"/>
      <c r="E26" s="48"/>
      <c r="F26" s="48"/>
    </row>
    <row r="27" spans="1:9" s="45" customFormat="1" ht="30" customHeight="1">
      <c r="A27" s="48"/>
      <c r="B27" s="48"/>
      <c r="C27" s="48"/>
      <c r="D27" s="48"/>
      <c r="E27" s="48"/>
      <c r="F27" s="48"/>
    </row>
    <row r="28" spans="1:9" s="45" customFormat="1" ht="30" customHeight="1">
      <c r="A28" s="48"/>
      <c r="B28" s="48"/>
      <c r="C28" s="48"/>
      <c r="D28" s="48"/>
      <c r="E28" s="48"/>
      <c r="F28" s="48"/>
    </row>
    <row r="29" spans="1:9" s="45" customFormat="1" ht="30" customHeight="1">
      <c r="A29" s="48"/>
      <c r="B29" s="48"/>
      <c r="C29" s="48"/>
      <c r="D29" s="46"/>
      <c r="E29" s="48"/>
      <c r="F29" s="48"/>
    </row>
    <row r="30" spans="1:9" s="45" customFormat="1" ht="30" customHeight="1">
      <c r="A30" s="48"/>
      <c r="B30" s="48"/>
      <c r="C30" s="48"/>
      <c r="D30" s="48"/>
      <c r="E30" s="48"/>
      <c r="F30" s="48"/>
    </row>
    <row r="31" spans="1:9" s="45" customFormat="1" ht="30" customHeight="1">
      <c r="A31" s="48"/>
      <c r="B31" s="48"/>
      <c r="C31" s="48"/>
      <c r="D31" s="48"/>
      <c r="E31" s="48"/>
      <c r="F31" s="48"/>
    </row>
  </sheetData>
  <mergeCells count="2">
    <mergeCell ref="E1:F1"/>
    <mergeCell ref="E19:F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P64"/>
  <sheetViews>
    <sheetView topLeftCell="A52" zoomScale="110" zoomScaleNormal="110" workbookViewId="0">
      <selection activeCell="C61" sqref="C61"/>
    </sheetView>
  </sheetViews>
  <sheetFormatPr baseColWidth="10" defaultColWidth="9.1640625" defaultRowHeight="15"/>
  <cols>
    <col min="1" max="1" width="5" style="55" customWidth="1"/>
    <col min="2" max="2" width="27.6640625" style="55" bestFit="1" customWidth="1"/>
    <col min="3" max="3" width="41.33203125" style="55" customWidth="1"/>
    <col min="4" max="4" width="4.83203125" style="55" bestFit="1" customWidth="1"/>
    <col min="5" max="5" width="29.5" style="55" bestFit="1" customWidth="1"/>
    <col min="6" max="6" width="40" style="55" customWidth="1"/>
    <col min="7" max="16384" width="9.1640625" style="55"/>
  </cols>
  <sheetData>
    <row r="1" spans="1:16">
      <c r="A1" s="142" t="s">
        <v>0</v>
      </c>
      <c r="B1" s="142"/>
      <c r="C1" s="142"/>
      <c r="D1" s="142"/>
      <c r="E1" s="142"/>
      <c r="F1" s="142"/>
    </row>
    <row r="2" spans="1:16">
      <c r="A2" s="142" t="s">
        <v>116</v>
      </c>
      <c r="B2" s="142"/>
      <c r="C2" s="142"/>
      <c r="D2" s="142"/>
      <c r="E2" s="142"/>
      <c r="F2" s="142"/>
    </row>
    <row r="3" spans="1:16">
      <c r="A3" s="142" t="s">
        <v>142</v>
      </c>
      <c r="B3" s="142"/>
      <c r="C3" s="142"/>
      <c r="D3" s="142"/>
      <c r="E3" s="142"/>
      <c r="F3" s="142"/>
    </row>
    <row r="4" spans="1:16">
      <c r="A4" s="54"/>
      <c r="B4" s="54"/>
      <c r="C4" s="54"/>
      <c r="D4" s="54"/>
      <c r="E4" s="54"/>
      <c r="F4" s="54"/>
    </row>
    <row r="5" spans="1:16">
      <c r="A5" s="59" t="s">
        <v>220</v>
      </c>
      <c r="B5" s="136"/>
      <c r="C5" s="137"/>
      <c r="D5" s="136"/>
      <c r="E5" s="136"/>
      <c r="F5" s="138" t="s">
        <v>263</v>
      </c>
    </row>
    <row r="6" spans="1:16">
      <c r="A6" s="58" t="s">
        <v>120</v>
      </c>
      <c r="B6" s="185" t="s">
        <v>121</v>
      </c>
      <c r="C6" s="186"/>
      <c r="D6" s="58" t="s">
        <v>120</v>
      </c>
      <c r="E6" s="143" t="s">
        <v>4</v>
      </c>
      <c r="F6" s="143"/>
    </row>
    <row r="7" spans="1:16">
      <c r="A7" s="59">
        <v>1</v>
      </c>
      <c r="B7" s="59" t="s">
        <v>122</v>
      </c>
      <c r="C7" s="59" t="s">
        <v>264</v>
      </c>
      <c r="D7" s="59">
        <v>1</v>
      </c>
      <c r="E7" s="59" t="s">
        <v>5</v>
      </c>
      <c r="F7" s="59" t="s">
        <v>251</v>
      </c>
    </row>
    <row r="8" spans="1:16">
      <c r="A8" s="59">
        <v>2</v>
      </c>
      <c r="B8" s="59" t="s">
        <v>6</v>
      </c>
      <c r="C8" s="59" t="s">
        <v>265</v>
      </c>
      <c r="D8" s="59">
        <v>2</v>
      </c>
      <c r="E8" s="59" t="s">
        <v>219</v>
      </c>
      <c r="F8" s="59" t="s">
        <v>252</v>
      </c>
    </row>
    <row r="9" spans="1:16">
      <c r="A9" s="59">
        <v>3</v>
      </c>
      <c r="B9" s="59" t="s">
        <v>125</v>
      </c>
      <c r="C9" s="125" t="s">
        <v>259</v>
      </c>
      <c r="D9" s="59">
        <v>3</v>
      </c>
      <c r="E9" s="59" t="s">
        <v>126</v>
      </c>
      <c r="F9" s="59" t="s">
        <v>254</v>
      </c>
    </row>
    <row r="10" spans="1:16">
      <c r="A10" s="59">
        <v>4</v>
      </c>
      <c r="B10" s="59" t="s">
        <v>127</v>
      </c>
      <c r="C10" s="59" t="s">
        <v>260</v>
      </c>
      <c r="D10" s="59">
        <v>4</v>
      </c>
      <c r="E10" s="59" t="s">
        <v>8</v>
      </c>
      <c r="F10" s="59" t="s">
        <v>253</v>
      </c>
    </row>
    <row r="11" spans="1:16" ht="16">
      <c r="A11" s="59">
        <v>5</v>
      </c>
      <c r="B11" s="59" t="s">
        <v>128</v>
      </c>
      <c r="C11" s="126" t="s">
        <v>250</v>
      </c>
      <c r="D11" s="59">
        <v>5</v>
      </c>
      <c r="E11" s="59" t="s">
        <v>9</v>
      </c>
      <c r="F11" s="59" t="s">
        <v>250</v>
      </c>
    </row>
    <row r="12" spans="1:16" s="60" customFormat="1">
      <c r="A12" s="144" t="s">
        <v>10</v>
      </c>
      <c r="B12" s="144"/>
      <c r="C12" s="144"/>
      <c r="D12" s="144"/>
      <c r="E12" s="144"/>
      <c r="F12" s="144"/>
    </row>
    <row r="13" spans="1:16">
      <c r="A13" s="144" t="s">
        <v>13</v>
      </c>
      <c r="B13" s="144"/>
      <c r="C13" s="144"/>
      <c r="D13" s="144"/>
      <c r="E13" s="144"/>
      <c r="F13" s="144"/>
    </row>
    <row r="14" spans="1:16" ht="36.75" customHeight="1">
      <c r="A14" s="59">
        <v>1</v>
      </c>
      <c r="B14" s="179" t="s">
        <v>267</v>
      </c>
      <c r="C14" s="180"/>
      <c r="D14" s="180"/>
      <c r="E14" s="180"/>
      <c r="F14" s="181"/>
      <c r="G14" s="122"/>
    </row>
    <row r="15" spans="1:16" ht="66" customHeight="1">
      <c r="A15" s="59"/>
      <c r="B15" s="182" t="s">
        <v>221</v>
      </c>
      <c r="C15" s="183"/>
      <c r="D15" s="183"/>
      <c r="E15" s="183"/>
      <c r="F15" s="184"/>
      <c r="G15" s="122"/>
    </row>
    <row r="16" spans="1:16" ht="34.5" customHeight="1">
      <c r="A16" s="59">
        <v>2</v>
      </c>
      <c r="B16" s="179" t="s">
        <v>266</v>
      </c>
      <c r="C16" s="180"/>
      <c r="D16" s="180"/>
      <c r="E16" s="180"/>
      <c r="F16" s="181"/>
      <c r="G16" s="122"/>
      <c r="L16" s="175"/>
      <c r="M16" s="176"/>
      <c r="N16" s="176"/>
      <c r="O16" s="176"/>
      <c r="P16" s="176"/>
    </row>
    <row r="17" spans="1:16" ht="62.5" customHeight="1">
      <c r="A17" s="59"/>
      <c r="B17" s="182" t="s">
        <v>221</v>
      </c>
      <c r="C17" s="183"/>
      <c r="D17" s="183"/>
      <c r="E17" s="183"/>
      <c r="F17" s="184"/>
      <c r="L17" s="177"/>
      <c r="M17" s="178"/>
      <c r="N17" s="178"/>
      <c r="O17" s="178"/>
      <c r="P17" s="178"/>
    </row>
    <row r="18" spans="1:16" ht="47" customHeight="1">
      <c r="A18" s="59">
        <v>3</v>
      </c>
      <c r="B18" s="304" t="s">
        <v>268</v>
      </c>
      <c r="C18" s="305"/>
      <c r="D18" s="305"/>
      <c r="E18" s="305"/>
      <c r="F18" s="305"/>
      <c r="G18" s="135"/>
    </row>
    <row r="19" spans="1:16" ht="36.75" customHeight="1">
      <c r="A19" s="59"/>
      <c r="B19" s="146" t="s">
        <v>269</v>
      </c>
      <c r="C19" s="147"/>
      <c r="D19" s="147"/>
      <c r="E19" s="147"/>
      <c r="F19" s="147"/>
    </row>
    <row r="20" spans="1:16" ht="35" customHeight="1">
      <c r="A20" s="59">
        <v>4</v>
      </c>
      <c r="B20" s="193" t="s">
        <v>270</v>
      </c>
      <c r="C20" s="194"/>
      <c r="D20" s="194"/>
      <c r="E20" s="194"/>
      <c r="F20" s="194"/>
      <c r="G20" s="135"/>
    </row>
    <row r="21" spans="1:16" ht="47.5" customHeight="1">
      <c r="A21" s="59"/>
      <c r="B21" s="146" t="s">
        <v>271</v>
      </c>
      <c r="C21" s="147"/>
      <c r="D21" s="147"/>
      <c r="E21" s="147"/>
      <c r="F21" s="147"/>
    </row>
    <row r="22" spans="1:16" ht="36" customHeight="1">
      <c r="A22" s="59">
        <v>5</v>
      </c>
      <c r="B22" s="167" t="s">
        <v>272</v>
      </c>
      <c r="C22" s="168"/>
      <c r="D22" s="168"/>
      <c r="E22" s="168"/>
      <c r="F22" s="169"/>
      <c r="G22" s="135"/>
    </row>
    <row r="23" spans="1:16" ht="51.75" customHeight="1">
      <c r="A23" s="59"/>
      <c r="B23" s="146" t="s">
        <v>271</v>
      </c>
      <c r="C23" s="147"/>
      <c r="D23" s="147"/>
      <c r="E23" s="147"/>
      <c r="F23" s="147"/>
    </row>
    <row r="24" spans="1:16">
      <c r="A24" s="151" t="s">
        <v>143</v>
      </c>
      <c r="B24" s="151"/>
      <c r="C24" s="151"/>
      <c r="D24" s="151"/>
      <c r="E24" s="151"/>
      <c r="F24" s="151"/>
    </row>
    <row r="25" spans="1:16">
      <c r="A25" s="144" t="s">
        <v>14</v>
      </c>
      <c r="B25" s="144"/>
      <c r="C25" s="144"/>
      <c r="D25" s="144"/>
      <c r="E25" s="144"/>
      <c r="F25" s="144"/>
    </row>
    <row r="26" spans="1:16">
      <c r="A26" s="59">
        <v>1</v>
      </c>
      <c r="B26" s="145"/>
      <c r="C26" s="145"/>
      <c r="D26" s="145"/>
      <c r="E26" s="145"/>
      <c r="F26" s="145"/>
    </row>
    <row r="27" spans="1:16" ht="45" customHeight="1">
      <c r="A27" s="59"/>
      <c r="B27" s="147"/>
      <c r="C27" s="147"/>
      <c r="D27" s="147"/>
      <c r="E27" s="147"/>
      <c r="F27" s="147"/>
    </row>
    <row r="28" spans="1:16">
      <c r="A28" s="190" t="s">
        <v>133</v>
      </c>
      <c r="B28" s="191"/>
      <c r="C28" s="191"/>
      <c r="D28" s="191"/>
      <c r="E28" s="191"/>
      <c r="F28" s="192"/>
    </row>
    <row r="29" spans="1:16" ht="18" customHeight="1">
      <c r="A29" s="148">
        <v>1</v>
      </c>
      <c r="B29" s="187" t="s">
        <v>16</v>
      </c>
      <c r="C29" s="188"/>
      <c r="D29" s="188"/>
      <c r="E29" s="188"/>
      <c r="F29" s="189"/>
    </row>
    <row r="30" spans="1:16" ht="18" customHeight="1">
      <c r="A30" s="149"/>
      <c r="B30" s="152" t="s">
        <v>134</v>
      </c>
      <c r="C30" s="152"/>
      <c r="D30" s="152"/>
      <c r="E30" s="174" t="s">
        <v>18</v>
      </c>
      <c r="F30" s="174"/>
    </row>
    <row r="31" spans="1:16" ht="18" customHeight="1">
      <c r="A31" s="149"/>
      <c r="B31" s="152" t="s">
        <v>19</v>
      </c>
      <c r="C31" s="152"/>
      <c r="D31" s="152"/>
      <c r="E31" s="170" t="s">
        <v>234</v>
      </c>
      <c r="F31" s="171"/>
    </row>
    <row r="32" spans="1:16" ht="18" customHeight="1">
      <c r="A32" s="150"/>
      <c r="B32" s="152" t="s">
        <v>20</v>
      </c>
      <c r="C32" s="152"/>
      <c r="D32" s="152"/>
      <c r="E32" s="172"/>
      <c r="F32" s="173"/>
    </row>
    <row r="33" spans="1:6">
      <c r="A33" s="155">
        <v>2</v>
      </c>
      <c r="B33" s="174" t="s">
        <v>21</v>
      </c>
      <c r="C33" s="174"/>
      <c r="D33" s="174"/>
      <c r="E33" s="174"/>
      <c r="F33" s="174"/>
    </row>
    <row r="34" spans="1:6" ht="48.75" customHeight="1">
      <c r="A34" s="156"/>
      <c r="B34" s="152" t="s">
        <v>135</v>
      </c>
      <c r="C34" s="152"/>
      <c r="D34" s="152"/>
      <c r="E34" s="174" t="s">
        <v>237</v>
      </c>
      <c r="F34" s="174"/>
    </row>
    <row r="35" spans="1:6" ht="32.25" customHeight="1">
      <c r="A35" s="156"/>
      <c r="B35" s="152" t="s">
        <v>136</v>
      </c>
      <c r="C35" s="152"/>
      <c r="D35" s="152"/>
      <c r="E35" s="170" t="s">
        <v>238</v>
      </c>
      <c r="F35" s="171"/>
    </row>
    <row r="36" spans="1:6" ht="18" customHeight="1">
      <c r="A36" s="157"/>
      <c r="B36" s="152" t="s">
        <v>24</v>
      </c>
      <c r="C36" s="152"/>
      <c r="D36" s="152"/>
      <c r="E36" s="172"/>
      <c r="F36" s="173"/>
    </row>
    <row r="37" spans="1:6">
      <c r="A37" s="155">
        <v>3</v>
      </c>
      <c r="B37" s="174" t="s">
        <v>25</v>
      </c>
      <c r="C37" s="174"/>
      <c r="D37" s="174"/>
      <c r="E37" s="174"/>
      <c r="F37" s="174"/>
    </row>
    <row r="38" spans="1:6" ht="37.5" customHeight="1">
      <c r="A38" s="156"/>
      <c r="B38" s="152" t="s">
        <v>137</v>
      </c>
      <c r="C38" s="152"/>
      <c r="D38" s="152"/>
      <c r="E38" s="174" t="s">
        <v>237</v>
      </c>
      <c r="F38" s="174"/>
    </row>
    <row r="39" spans="1:6" ht="21.75" customHeight="1">
      <c r="A39" s="156"/>
      <c r="B39" s="152" t="s">
        <v>27</v>
      </c>
      <c r="C39" s="152"/>
      <c r="D39" s="152"/>
      <c r="E39" s="170" t="s">
        <v>239</v>
      </c>
      <c r="F39" s="171"/>
    </row>
    <row r="40" spans="1:6" ht="21.75" customHeight="1">
      <c r="A40" s="157"/>
      <c r="B40" s="152" t="s">
        <v>28</v>
      </c>
      <c r="C40" s="152"/>
      <c r="D40" s="152"/>
      <c r="E40" s="172"/>
      <c r="F40" s="173"/>
    </row>
    <row r="41" spans="1:6">
      <c r="A41" s="155">
        <v>4</v>
      </c>
      <c r="B41" s="174" t="s">
        <v>29</v>
      </c>
      <c r="C41" s="174"/>
      <c r="D41" s="174"/>
      <c r="E41" s="174"/>
      <c r="F41" s="174"/>
    </row>
    <row r="42" spans="1:6" ht="25.5" customHeight="1">
      <c r="A42" s="156"/>
      <c r="B42" s="152" t="s">
        <v>30</v>
      </c>
      <c r="C42" s="174"/>
      <c r="D42" s="174"/>
      <c r="E42" s="174" t="s">
        <v>237</v>
      </c>
      <c r="F42" s="174"/>
    </row>
    <row r="43" spans="1:6" ht="18" customHeight="1">
      <c r="A43" s="156"/>
      <c r="B43" s="152" t="s">
        <v>31</v>
      </c>
      <c r="C43" s="174"/>
      <c r="D43" s="174"/>
      <c r="E43" s="170" t="s">
        <v>240</v>
      </c>
      <c r="F43" s="171"/>
    </row>
    <row r="44" spans="1:6" ht="21" customHeight="1">
      <c r="A44" s="157"/>
      <c r="B44" s="152" t="s">
        <v>32</v>
      </c>
      <c r="C44" s="174"/>
      <c r="D44" s="174"/>
      <c r="E44" s="172"/>
      <c r="F44" s="173"/>
    </row>
    <row r="45" spans="1:6">
      <c r="A45" s="155">
        <v>5</v>
      </c>
      <c r="B45" s="174" t="s">
        <v>33</v>
      </c>
      <c r="C45" s="174"/>
      <c r="D45" s="174"/>
      <c r="E45" s="174"/>
      <c r="F45" s="174"/>
    </row>
    <row r="46" spans="1:6" ht="54" customHeight="1">
      <c r="A46" s="156"/>
      <c r="B46" s="152" t="s">
        <v>138</v>
      </c>
      <c r="C46" s="174"/>
      <c r="D46" s="174"/>
      <c r="E46" s="174" t="s">
        <v>18</v>
      </c>
      <c r="F46" s="174"/>
    </row>
    <row r="47" spans="1:6" ht="27.75" customHeight="1">
      <c r="A47" s="156"/>
      <c r="B47" s="152" t="s">
        <v>35</v>
      </c>
      <c r="C47" s="174"/>
      <c r="D47" s="174"/>
      <c r="E47" s="170" t="s">
        <v>241</v>
      </c>
      <c r="F47" s="171"/>
    </row>
    <row r="48" spans="1:6" ht="27.75" customHeight="1">
      <c r="A48" s="157"/>
      <c r="B48" s="152" t="s">
        <v>36</v>
      </c>
      <c r="C48" s="174"/>
      <c r="D48" s="174"/>
      <c r="E48" s="172"/>
      <c r="F48" s="173"/>
    </row>
    <row r="49" spans="1:6">
      <c r="A49" s="155">
        <v>6</v>
      </c>
      <c r="B49" s="174" t="s">
        <v>37</v>
      </c>
      <c r="C49" s="174"/>
      <c r="D49" s="174"/>
      <c r="E49" s="174"/>
      <c r="F49" s="174"/>
    </row>
    <row r="50" spans="1:6" ht="29.25" customHeight="1">
      <c r="A50" s="156"/>
      <c r="B50" s="152" t="s">
        <v>38</v>
      </c>
      <c r="C50" s="174"/>
      <c r="D50" s="174"/>
      <c r="E50" s="174" t="s">
        <v>18</v>
      </c>
      <c r="F50" s="174"/>
    </row>
    <row r="51" spans="1:6" ht="29.25" customHeight="1">
      <c r="A51" s="156"/>
      <c r="B51" s="152" t="s">
        <v>39</v>
      </c>
      <c r="C51" s="174"/>
      <c r="D51" s="174"/>
      <c r="E51" s="170" t="s">
        <v>242</v>
      </c>
      <c r="F51" s="171"/>
    </row>
    <row r="52" spans="1:6" ht="29.25" customHeight="1">
      <c r="A52" s="157"/>
      <c r="B52" s="152" t="s">
        <v>40</v>
      </c>
      <c r="C52" s="174"/>
      <c r="D52" s="174"/>
      <c r="E52" s="172"/>
      <c r="F52" s="173"/>
    </row>
    <row r="53" spans="1:6">
      <c r="A53" s="155">
        <v>7</v>
      </c>
      <c r="B53" s="174" t="s">
        <v>41</v>
      </c>
      <c r="C53" s="174"/>
      <c r="D53" s="174"/>
      <c r="E53" s="174"/>
      <c r="F53" s="174"/>
    </row>
    <row r="54" spans="1:6" ht="22.5" customHeight="1">
      <c r="A54" s="156"/>
      <c r="B54" s="152" t="s">
        <v>42</v>
      </c>
      <c r="C54" s="174"/>
      <c r="D54" s="174"/>
      <c r="E54" s="174" t="s">
        <v>18</v>
      </c>
      <c r="F54" s="174"/>
    </row>
    <row r="55" spans="1:6" ht="27.75" customHeight="1">
      <c r="A55" s="156"/>
      <c r="B55" s="152" t="s">
        <v>43</v>
      </c>
      <c r="C55" s="174"/>
      <c r="D55" s="174"/>
      <c r="E55" s="170" t="s">
        <v>243</v>
      </c>
      <c r="F55" s="171"/>
    </row>
    <row r="56" spans="1:6" ht="34.5" customHeight="1">
      <c r="A56" s="157"/>
      <c r="B56" s="152" t="s">
        <v>139</v>
      </c>
      <c r="C56" s="174"/>
      <c r="D56" s="174"/>
      <c r="E56" s="172"/>
      <c r="F56" s="173"/>
    </row>
    <row r="58" spans="1:6">
      <c r="E58" s="160" t="s">
        <v>273</v>
      </c>
      <c r="F58" s="160"/>
    </row>
    <row r="59" spans="1:6">
      <c r="B59" s="160" t="s">
        <v>141</v>
      </c>
      <c r="C59" s="160"/>
      <c r="D59" s="160"/>
      <c r="E59" s="160" t="s">
        <v>45</v>
      </c>
      <c r="F59" s="160"/>
    </row>
    <row r="60" spans="1:6">
      <c r="B60" s="61"/>
      <c r="C60" s="61"/>
      <c r="D60" s="61"/>
      <c r="E60" s="61"/>
      <c r="F60" s="61"/>
    </row>
    <row r="61" spans="1:6" ht="29.25" customHeight="1">
      <c r="B61" s="61"/>
      <c r="C61" s="61"/>
      <c r="D61" s="61"/>
      <c r="E61" s="61"/>
      <c r="F61" s="61"/>
    </row>
    <row r="62" spans="1:6">
      <c r="B62" s="61"/>
      <c r="C62" s="61"/>
      <c r="D62" s="61"/>
      <c r="E62" s="61"/>
      <c r="F62" s="61"/>
    </row>
    <row r="63" spans="1:6">
      <c r="B63" s="160" t="str">
        <f>C7</f>
        <v>Sinta Dwi Utami, S.I.P., M.I.Kom</v>
      </c>
      <c r="C63" s="160"/>
      <c r="D63" s="160"/>
      <c r="E63" s="160" t="str">
        <f>F7</f>
        <v>Artyasto Jatisidi, S.I.Kom., M.I.Kom</v>
      </c>
      <c r="F63" s="160"/>
    </row>
    <row r="64" spans="1:6">
      <c r="B64" s="160" t="str">
        <f>C8</f>
        <v>150039/ 25057704</v>
      </c>
      <c r="C64" s="160"/>
      <c r="D64" s="160"/>
      <c r="E64" s="160" t="str">
        <f>F8</f>
        <v>160039/0301029101</v>
      </c>
      <c r="F64" s="160"/>
    </row>
  </sheetData>
  <mergeCells count="80">
    <mergeCell ref="A53:A56"/>
    <mergeCell ref="B53:F53"/>
    <mergeCell ref="B54:D54"/>
    <mergeCell ref="E54:F54"/>
    <mergeCell ref="B55:D55"/>
    <mergeCell ref="B56:D56"/>
    <mergeCell ref="E55:F56"/>
    <mergeCell ref="A49:A52"/>
    <mergeCell ref="B49:F49"/>
    <mergeCell ref="B50:D50"/>
    <mergeCell ref="E50:F50"/>
    <mergeCell ref="B51:D51"/>
    <mergeCell ref="B52:D52"/>
    <mergeCell ref="E51:F52"/>
    <mergeCell ref="B64:D64"/>
    <mergeCell ref="E64:F64"/>
    <mergeCell ref="E58:F58"/>
    <mergeCell ref="B59:D59"/>
    <mergeCell ref="E59:F59"/>
    <mergeCell ref="B63:D63"/>
    <mergeCell ref="E63:F63"/>
    <mergeCell ref="A45:A48"/>
    <mergeCell ref="B45:F45"/>
    <mergeCell ref="B46:D46"/>
    <mergeCell ref="E46:F46"/>
    <mergeCell ref="B47:D47"/>
    <mergeCell ref="B48:D48"/>
    <mergeCell ref="E47:F48"/>
    <mergeCell ref="E38:F38"/>
    <mergeCell ref="B39:D39"/>
    <mergeCell ref="B40:D40"/>
    <mergeCell ref="E39:F40"/>
    <mergeCell ref="A41:A44"/>
    <mergeCell ref="B41:F41"/>
    <mergeCell ref="B42:D42"/>
    <mergeCell ref="E42:F42"/>
    <mergeCell ref="B43:D43"/>
    <mergeCell ref="B44:D44"/>
    <mergeCell ref="E43:F44"/>
    <mergeCell ref="A37:A40"/>
    <mergeCell ref="B37:F37"/>
    <mergeCell ref="B38:D38"/>
    <mergeCell ref="A12:F12"/>
    <mergeCell ref="A13:F13"/>
    <mergeCell ref="B14:F14"/>
    <mergeCell ref="B15:F15"/>
    <mergeCell ref="E31:F32"/>
    <mergeCell ref="B26:F26"/>
    <mergeCell ref="B27:F27"/>
    <mergeCell ref="A29:A32"/>
    <mergeCell ref="B29:F29"/>
    <mergeCell ref="B30:D30"/>
    <mergeCell ref="E30:F30"/>
    <mergeCell ref="B31:D31"/>
    <mergeCell ref="B32:D32"/>
    <mergeCell ref="A28:F28"/>
    <mergeCell ref="B20:F20"/>
    <mergeCell ref="B21:F21"/>
    <mergeCell ref="A1:F1"/>
    <mergeCell ref="A2:F2"/>
    <mergeCell ref="A3:F3"/>
    <mergeCell ref="B6:C6"/>
    <mergeCell ref="E6:F6"/>
    <mergeCell ref="L16:P16"/>
    <mergeCell ref="L17:P17"/>
    <mergeCell ref="B16:F16"/>
    <mergeCell ref="B17:F17"/>
    <mergeCell ref="B18:F18"/>
    <mergeCell ref="B19:F19"/>
    <mergeCell ref="A24:F24"/>
    <mergeCell ref="A25:F25"/>
    <mergeCell ref="B22:F22"/>
    <mergeCell ref="E35:F36"/>
    <mergeCell ref="A33:A36"/>
    <mergeCell ref="B33:F33"/>
    <mergeCell ref="B34:D34"/>
    <mergeCell ref="E34:F34"/>
    <mergeCell ref="B35:D35"/>
    <mergeCell ref="B36:D36"/>
    <mergeCell ref="B23:F23"/>
  </mergeCells>
  <pageMargins left="0.7" right="0.7" top="0.75" bottom="0.75" header="0.3" footer="0.3"/>
  <pageSetup paperSize="9"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F29"/>
  <sheetViews>
    <sheetView zoomScale="90" zoomScaleNormal="90" workbookViewId="0">
      <selection activeCell="B22" sqref="B22"/>
    </sheetView>
  </sheetViews>
  <sheetFormatPr baseColWidth="10" defaultColWidth="9.1640625" defaultRowHeight="14"/>
  <cols>
    <col min="1" max="1" width="3.5" style="62" customWidth="1"/>
    <col min="2" max="3" width="54.1640625" style="62" customWidth="1"/>
    <col min="4" max="16384" width="9.1640625" style="62"/>
  </cols>
  <sheetData>
    <row r="1" spans="1:6">
      <c r="A1" s="195" t="s">
        <v>46</v>
      </c>
      <c r="B1" s="195"/>
      <c r="C1" s="195"/>
    </row>
    <row r="3" spans="1:6">
      <c r="A3" s="196" t="s">
        <v>47</v>
      </c>
      <c r="B3" s="197"/>
      <c r="C3" s="198"/>
      <c r="D3" s="123"/>
      <c r="E3" s="123"/>
      <c r="F3" s="123"/>
    </row>
    <row r="4" spans="1:6" ht="15">
      <c r="A4" s="63">
        <v>1</v>
      </c>
      <c r="B4" s="199" t="s">
        <v>222</v>
      </c>
      <c r="C4" s="199"/>
      <c r="D4" s="123"/>
      <c r="E4" s="123"/>
      <c r="F4" s="123"/>
    </row>
    <row r="5" spans="1:6" ht="15">
      <c r="A5" s="63">
        <v>2</v>
      </c>
      <c r="B5" s="200" t="s">
        <v>223</v>
      </c>
      <c r="C5" s="200"/>
      <c r="D5" s="123"/>
      <c r="E5" s="123"/>
      <c r="F5" s="123"/>
    </row>
    <row r="6" spans="1:6" ht="15">
      <c r="A6" s="63">
        <v>3</v>
      </c>
      <c r="B6" s="200" t="s">
        <v>224</v>
      </c>
      <c r="C6" s="200"/>
      <c r="D6" s="123"/>
      <c r="E6" s="123"/>
      <c r="F6" s="123"/>
    </row>
    <row r="7" spans="1:6" ht="15">
      <c r="A7" s="63">
        <v>4</v>
      </c>
      <c r="B7" s="200" t="s">
        <v>225</v>
      </c>
      <c r="C7" s="200"/>
      <c r="D7" s="123"/>
      <c r="E7" s="123"/>
      <c r="F7" s="123"/>
    </row>
    <row r="8" spans="1:6">
      <c r="A8" s="196" t="s">
        <v>48</v>
      </c>
      <c r="B8" s="197"/>
      <c r="C8" s="198"/>
      <c r="D8" s="123"/>
      <c r="E8" s="123"/>
      <c r="F8" s="123"/>
    </row>
    <row r="9" spans="1:6" ht="32.5" customHeight="1">
      <c r="A9" s="131">
        <v>1</v>
      </c>
      <c r="B9" s="202" t="s">
        <v>226</v>
      </c>
      <c r="C9" s="202"/>
      <c r="D9" s="123"/>
      <c r="E9" s="123"/>
      <c r="F9" s="123"/>
    </row>
    <row r="10" spans="1:6" ht="15">
      <c r="A10" s="131">
        <v>2</v>
      </c>
      <c r="B10" s="201" t="s">
        <v>227</v>
      </c>
      <c r="C10" s="201"/>
      <c r="D10" s="123"/>
      <c r="E10" s="123"/>
      <c r="F10" s="123"/>
    </row>
    <row r="11" spans="1:6" ht="15">
      <c r="A11" s="131">
        <v>3</v>
      </c>
      <c r="B11" s="201" t="s">
        <v>228</v>
      </c>
      <c r="C11" s="201"/>
      <c r="D11" s="123"/>
      <c r="E11" s="123"/>
      <c r="F11" s="123"/>
    </row>
    <row r="12" spans="1:6">
      <c r="A12" s="203" t="s">
        <v>49</v>
      </c>
      <c r="B12" s="204"/>
      <c r="C12" s="205"/>
      <c r="D12" s="123"/>
      <c r="E12" s="123"/>
      <c r="F12" s="123"/>
    </row>
    <row r="13" spans="1:6" ht="15">
      <c r="A13" s="131">
        <v>1</v>
      </c>
      <c r="B13" s="201" t="s">
        <v>183</v>
      </c>
      <c r="C13" s="201"/>
      <c r="D13" s="123"/>
      <c r="E13" s="123"/>
      <c r="F13" s="123"/>
    </row>
    <row r="14" spans="1:6" ht="15">
      <c r="A14" s="131">
        <v>2</v>
      </c>
      <c r="B14" s="201" t="s">
        <v>229</v>
      </c>
      <c r="C14" s="201"/>
      <c r="D14" s="123"/>
      <c r="E14" s="123"/>
      <c r="F14" s="123"/>
    </row>
    <row r="15" spans="1:6">
      <c r="A15" s="64"/>
      <c r="B15" s="65"/>
      <c r="C15" s="65"/>
      <c r="D15" s="123"/>
      <c r="E15" s="123"/>
      <c r="F15" s="123"/>
    </row>
    <row r="16" spans="1:6" s="66" customFormat="1">
      <c r="B16" s="67"/>
      <c r="C16" s="67" t="str">
        <f>'SKP Pegawai'!E58</f>
        <v>Jakarta, 1 Januari 2026</v>
      </c>
      <c r="D16" s="123"/>
      <c r="E16" s="123"/>
      <c r="F16" s="123"/>
    </row>
    <row r="17" spans="2:4" s="66" customFormat="1">
      <c r="B17" s="67" t="s">
        <v>141</v>
      </c>
      <c r="C17" s="67" t="s">
        <v>45</v>
      </c>
    </row>
    <row r="18" spans="2:4" s="66" customFormat="1" ht="37.5" customHeight="1">
      <c r="B18" s="67"/>
      <c r="C18" s="67"/>
    </row>
    <row r="19" spans="2:4" s="66" customFormat="1">
      <c r="B19" s="67"/>
      <c r="C19" s="67"/>
    </row>
    <row r="20" spans="2:4" s="66" customFormat="1">
      <c r="B20" s="67"/>
      <c r="C20" s="67"/>
    </row>
    <row r="21" spans="2:4" s="66" customFormat="1" ht="15">
      <c r="B21" s="61" t="str">
        <f>'SKP Pegawai'!B63</f>
        <v>Sinta Dwi Utami, S.I.P., M.I.Kom</v>
      </c>
      <c r="C21" s="61" t="str">
        <f>'SKP Pegawai'!E63</f>
        <v>Artyasto Jatisidi, S.I.Kom., M.I.Kom</v>
      </c>
    </row>
    <row r="22" spans="2:4" s="66" customFormat="1" ht="15">
      <c r="B22" s="61" t="str">
        <f>'SKP Pegawai'!B64</f>
        <v>150039/ 25057704</v>
      </c>
      <c r="C22" s="61" t="str">
        <f>'SKP Pegawai'!E64</f>
        <v>160039/0301029101</v>
      </c>
    </row>
    <row r="27" spans="2:4" ht="15">
      <c r="B27" s="56"/>
      <c r="C27" s="56"/>
      <c r="D27" s="56"/>
    </row>
    <row r="28" spans="2:4" ht="15">
      <c r="B28" s="56"/>
      <c r="C28" s="56"/>
      <c r="D28" s="56"/>
    </row>
    <row r="29" spans="2:4" ht="15">
      <c r="B29" s="56"/>
      <c r="C29" s="56"/>
      <c r="D29" s="56"/>
    </row>
  </sheetData>
  <mergeCells count="13">
    <mergeCell ref="B7:C7"/>
    <mergeCell ref="B14:C14"/>
    <mergeCell ref="A8:C8"/>
    <mergeCell ref="B9:C9"/>
    <mergeCell ref="B10:C10"/>
    <mergeCell ref="B11:C11"/>
    <mergeCell ref="A12:C12"/>
    <mergeCell ref="B13:C13"/>
    <mergeCell ref="A1:C1"/>
    <mergeCell ref="A3:C3"/>
    <mergeCell ref="B4:C4"/>
    <mergeCell ref="B5:C5"/>
    <mergeCell ref="B6:C6"/>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N95"/>
  <sheetViews>
    <sheetView showGridLines="0" tabSelected="1" topLeftCell="A21" zoomScale="99" zoomScaleNormal="99" workbookViewId="0">
      <selection activeCell="K27" sqref="K27:K28"/>
    </sheetView>
  </sheetViews>
  <sheetFormatPr baseColWidth="10" defaultColWidth="14.5" defaultRowHeight="15" customHeight="1"/>
  <cols>
    <col min="1" max="1" width="4.1640625" bestFit="1" customWidth="1"/>
    <col min="2" max="2" width="25.1640625" customWidth="1"/>
    <col min="3" max="4" width="8.6640625" customWidth="1"/>
    <col min="5" max="5" width="16.83203125" customWidth="1"/>
    <col min="6" max="6" width="25.1640625" customWidth="1"/>
    <col min="7" max="7" width="4.1640625" bestFit="1" customWidth="1"/>
    <col min="8" max="8" width="18.6640625" customWidth="1"/>
    <col min="9" max="9" width="11.83203125" customWidth="1"/>
    <col min="10" max="10" width="11.5" customWidth="1"/>
    <col min="11" max="11" width="56.5" bestFit="1" customWidth="1"/>
    <col min="12" max="12" width="19.1640625" style="1" bestFit="1" customWidth="1"/>
    <col min="13" max="13" width="17.1640625" style="1" bestFit="1" customWidth="1"/>
    <col min="14" max="14" width="11.5" bestFit="1" customWidth="1"/>
  </cols>
  <sheetData>
    <row r="1" spans="1:14" ht="14.25" customHeight="1">
      <c r="A1" s="232" t="s">
        <v>50</v>
      </c>
      <c r="B1" s="233"/>
      <c r="C1" s="233"/>
      <c r="D1" s="233"/>
      <c r="E1" s="233"/>
      <c r="F1" s="233"/>
      <c r="G1" s="233"/>
      <c r="H1" s="233"/>
      <c r="I1" s="233"/>
      <c r="J1" s="233"/>
      <c r="K1" s="233"/>
      <c r="N1" s="2"/>
    </row>
    <row r="2" spans="1:14" ht="14.25" customHeight="1">
      <c r="A2" s="232" t="s">
        <v>1</v>
      </c>
      <c r="B2" s="233"/>
      <c r="C2" s="233"/>
      <c r="D2" s="233"/>
      <c r="E2" s="233"/>
      <c r="F2" s="233"/>
      <c r="G2" s="233"/>
      <c r="H2" s="233"/>
      <c r="I2" s="233"/>
      <c r="J2" s="233"/>
      <c r="K2" s="233"/>
    </row>
    <row r="3" spans="1:14" ht="14.25" customHeight="1">
      <c r="A3" s="232" t="s">
        <v>51</v>
      </c>
      <c r="B3" s="233"/>
      <c r="C3" s="233"/>
      <c r="D3" s="233"/>
      <c r="E3" s="233"/>
      <c r="F3" s="233"/>
      <c r="G3" s="233"/>
      <c r="H3" s="233"/>
      <c r="I3" s="233"/>
      <c r="J3" s="233"/>
      <c r="K3" s="233"/>
    </row>
    <row r="4" spans="1:14" ht="14.25" customHeight="1">
      <c r="I4" s="3"/>
      <c r="J4" s="3"/>
      <c r="K4" s="3"/>
    </row>
    <row r="5" spans="1:14" ht="14.25" customHeight="1">
      <c r="A5" s="259" t="s">
        <v>182</v>
      </c>
      <c r="B5" s="216"/>
      <c r="C5" s="216"/>
      <c r="D5" s="216"/>
      <c r="E5" s="216"/>
      <c r="F5" s="216"/>
      <c r="G5" s="216"/>
      <c r="H5" s="216"/>
      <c r="I5" s="216"/>
      <c r="J5" s="216"/>
      <c r="K5" s="216"/>
    </row>
    <row r="6" spans="1:14" ht="14.25" customHeight="1">
      <c r="A6" s="260" t="str">
        <f>'SKP Pegawai'!A5</f>
        <v>Universitas Budi Luhur</v>
      </c>
      <c r="B6" s="235"/>
      <c r="C6" s="235"/>
      <c r="D6" s="235"/>
      <c r="E6" s="235"/>
      <c r="F6" s="235"/>
      <c r="G6" s="268" t="str">
        <f>'SKP Pegawai'!F5</f>
        <v>PERIODE PENILAIAN: 1 JANUARI 2025 SD 31 DESEMBER TAHUN 2025</v>
      </c>
      <c r="H6" s="268"/>
      <c r="I6" s="268"/>
      <c r="J6" s="268"/>
      <c r="K6" s="269"/>
    </row>
    <row r="7" spans="1:14" ht="14.25" customHeight="1">
      <c r="A7" s="4" t="s">
        <v>11</v>
      </c>
      <c r="B7" s="275" t="s">
        <v>3</v>
      </c>
      <c r="C7" s="235"/>
      <c r="D7" s="235"/>
      <c r="E7" s="235"/>
      <c r="F7" s="242"/>
      <c r="G7" s="4" t="s">
        <v>11</v>
      </c>
      <c r="H7" s="276" t="s">
        <v>4</v>
      </c>
      <c r="I7" s="235"/>
      <c r="J7" s="235"/>
      <c r="K7" s="264"/>
    </row>
    <row r="8" spans="1:14" ht="14.25" customHeight="1">
      <c r="A8" s="5">
        <v>1</v>
      </c>
      <c r="B8" s="267" t="s">
        <v>5</v>
      </c>
      <c r="C8" s="242"/>
      <c r="D8" s="267" t="str">
        <f>'SKP Pegawai'!C7</f>
        <v>Sinta Dwi Utami, S.I.P., M.I.Kom</v>
      </c>
      <c r="E8" s="235"/>
      <c r="F8" s="242"/>
      <c r="G8" s="5">
        <v>1</v>
      </c>
      <c r="H8" s="267" t="s">
        <v>5</v>
      </c>
      <c r="I8" s="242"/>
      <c r="J8" s="277" t="str">
        <f>'SKP Pegawai'!F7</f>
        <v>Artyasto Jatisidi, S.I.Kom., M.I.Kom</v>
      </c>
      <c r="K8" s="278"/>
    </row>
    <row r="9" spans="1:14" ht="14.25" customHeight="1">
      <c r="A9" s="5">
        <v>2</v>
      </c>
      <c r="B9" s="267" t="s">
        <v>6</v>
      </c>
      <c r="C9" s="242"/>
      <c r="D9" s="267" t="str">
        <f>'SKP Pegawai'!C8</f>
        <v>150039/ 25057704</v>
      </c>
      <c r="E9" s="235"/>
      <c r="F9" s="242"/>
      <c r="G9" s="5">
        <v>2</v>
      </c>
      <c r="H9" s="267" t="s">
        <v>6</v>
      </c>
      <c r="I9" s="242"/>
      <c r="J9" s="277" t="str">
        <f>'SKP Pegawai'!F8</f>
        <v>160039/0301029101</v>
      </c>
      <c r="K9" s="278"/>
    </row>
    <row r="10" spans="1:14" ht="14.25" customHeight="1">
      <c r="A10" s="5">
        <v>3</v>
      </c>
      <c r="B10" s="267" t="s">
        <v>7</v>
      </c>
      <c r="C10" s="242"/>
      <c r="D10" s="267" t="str">
        <f>'SKP Pegawai'!C9</f>
        <v>Penata Muda Tk. I - III/b</v>
      </c>
      <c r="E10" s="235"/>
      <c r="F10" s="242"/>
      <c r="G10" s="5">
        <v>3</v>
      </c>
      <c r="H10" s="267" t="s">
        <v>7</v>
      </c>
      <c r="I10" s="242"/>
      <c r="J10" s="277" t="str">
        <f>'SKP Pegawai'!F9</f>
        <v>Penata - III/c, 1 Jan 2024</v>
      </c>
      <c r="K10" s="278"/>
    </row>
    <row r="11" spans="1:14" ht="14.25" customHeight="1">
      <c r="A11" s="5">
        <v>4</v>
      </c>
      <c r="B11" s="267" t="s">
        <v>8</v>
      </c>
      <c r="C11" s="242"/>
      <c r="D11" s="267" t="str">
        <f>'SKP Pegawai'!C10</f>
        <v>Asisten Ahli</v>
      </c>
      <c r="E11" s="235"/>
      <c r="F11" s="242"/>
      <c r="G11" s="5">
        <v>4</v>
      </c>
      <c r="H11" s="267" t="s">
        <v>8</v>
      </c>
      <c r="I11" s="242"/>
      <c r="J11" s="277" t="str">
        <f>'SKP Pegawai'!F10</f>
        <v>Lektor, 1 Jan 2023</v>
      </c>
      <c r="K11" s="278"/>
    </row>
    <row r="12" spans="1:14" ht="14.25" customHeight="1">
      <c r="A12" s="5">
        <v>5</v>
      </c>
      <c r="B12" s="267" t="s">
        <v>9</v>
      </c>
      <c r="C12" s="242"/>
      <c r="D12" s="267" t="str">
        <f>'SKP Pegawai'!C11</f>
        <v>Fakultas Komunikasi dan Desain Kreatif</v>
      </c>
      <c r="E12" s="235"/>
      <c r="F12" s="242"/>
      <c r="G12" s="5">
        <v>5</v>
      </c>
      <c r="H12" s="267" t="s">
        <v>52</v>
      </c>
      <c r="I12" s="242"/>
      <c r="J12" s="277" t="str">
        <f>'SKP Pegawai'!F11</f>
        <v>Fakultas Komunikasi dan Desain Kreatif</v>
      </c>
      <c r="K12" s="278"/>
    </row>
    <row r="13" spans="1:14" ht="14.25" customHeight="1">
      <c r="A13" s="263" t="s">
        <v>53</v>
      </c>
      <c r="B13" s="235"/>
      <c r="C13" s="235"/>
      <c r="D13" s="235"/>
      <c r="E13" s="235"/>
      <c r="F13" s="235"/>
      <c r="G13" s="235"/>
      <c r="H13" s="235"/>
      <c r="I13" s="235"/>
      <c r="J13" s="235"/>
      <c r="K13" s="264"/>
    </row>
    <row r="14" spans="1:14" ht="14.25" customHeight="1">
      <c r="A14" s="265" t="s">
        <v>71</v>
      </c>
      <c r="B14" s="235"/>
      <c r="C14" s="235"/>
      <c r="D14" s="235"/>
      <c r="E14" s="235"/>
      <c r="F14" s="235"/>
      <c r="G14" s="235"/>
      <c r="H14" s="235"/>
      <c r="I14" s="235"/>
      <c r="J14" s="235"/>
      <c r="K14" s="242"/>
      <c r="L14" s="206"/>
      <c r="M14" s="207"/>
    </row>
    <row r="15" spans="1:14" ht="14.25" customHeight="1">
      <c r="A15" s="263" t="s">
        <v>54</v>
      </c>
      <c r="B15" s="235"/>
      <c r="C15" s="235"/>
      <c r="D15" s="235"/>
      <c r="E15" s="235"/>
      <c r="F15" s="235"/>
      <c r="G15" s="235"/>
      <c r="H15" s="235"/>
      <c r="I15" s="235"/>
      <c r="J15" s="235"/>
      <c r="K15" s="242"/>
    </row>
    <row r="16" spans="1:14" ht="213.75" customHeight="1">
      <c r="A16" s="266"/>
      <c r="B16" s="256"/>
      <c r="C16" s="256"/>
      <c r="D16" s="256"/>
      <c r="E16" s="256"/>
      <c r="F16" s="256"/>
      <c r="G16" s="256"/>
      <c r="H16" s="256"/>
      <c r="I16" s="256"/>
      <c r="J16" s="256"/>
      <c r="K16" s="242"/>
    </row>
    <row r="17" spans="1:14" ht="45" customHeight="1">
      <c r="A17" s="270" t="s">
        <v>10</v>
      </c>
      <c r="B17" s="271"/>
      <c r="C17" s="271"/>
      <c r="D17" s="271"/>
      <c r="E17" s="271"/>
      <c r="F17" s="271"/>
      <c r="G17" s="271"/>
      <c r="H17" s="271"/>
      <c r="I17" s="272" t="s">
        <v>55</v>
      </c>
      <c r="J17" s="272"/>
      <c r="K17" s="273" t="s">
        <v>56</v>
      </c>
      <c r="L17" s="261" t="s">
        <v>144</v>
      </c>
      <c r="M17" s="208" t="s">
        <v>179</v>
      </c>
      <c r="N17" s="8"/>
    </row>
    <row r="18" spans="1:14" ht="14.25" customHeight="1">
      <c r="A18" s="253" t="s">
        <v>13</v>
      </c>
      <c r="B18" s="253"/>
      <c r="C18" s="253"/>
      <c r="D18" s="253"/>
      <c r="E18" s="253"/>
      <c r="F18" s="253"/>
      <c r="G18" s="253"/>
      <c r="H18" s="253"/>
      <c r="I18" s="272"/>
      <c r="J18" s="272"/>
      <c r="K18" s="274"/>
      <c r="L18" s="262"/>
      <c r="M18" s="209"/>
    </row>
    <row r="19" spans="1:14" s="68" customFormat="1" ht="57.75" customHeight="1">
      <c r="A19" s="115">
        <v>1</v>
      </c>
      <c r="B19" s="227" t="str">
        <f>'SKP Pegawai'!B14:F14</f>
        <v>Mengajar mata kuliah News and Content Director 3 SKS pada Jenjang Strata-1 sesuai dengan RPS dan tepat waktu (Penugasan Dekan Fakultas Komunikasi dan Desain Kreatif, Universitas Budi Luhur Genap 2024/2025 SK Nomor: K/UBL/FKDK/000/014/02/25)
)</v>
      </c>
      <c r="C19" s="227"/>
      <c r="D19" s="227"/>
      <c r="E19" s="227"/>
      <c r="F19" s="227"/>
      <c r="G19" s="227"/>
      <c r="H19" s="227"/>
      <c r="I19" s="223"/>
      <c r="J19" s="224"/>
      <c r="K19" s="221" t="s">
        <v>230</v>
      </c>
      <c r="L19" s="210" t="s">
        <v>58</v>
      </c>
      <c r="M19" s="210">
        <f>IFERROR(VLOOKUP(L19,PD!$B$13:$C$15,2,0),"")</f>
        <v>2</v>
      </c>
      <c r="N19" s="69"/>
    </row>
    <row r="20" spans="1:14" s="68" customFormat="1" ht="67" customHeight="1">
      <c r="A20" s="73"/>
      <c r="B20" s="227" t="str">
        <f>'SKP Pegawai'!B15:F15</f>
        <v>Ukuran keberhasilan/ Indikator Kinerja Individu, Target :
- Perkuliahan dilaksanakan 15 kali pertemuan per semester
- Materi kuliah tersedia di Learning Management System (LMS)
- Berita acara perkuliahan dan penilaian lengkap dan tepat waktu</v>
      </c>
      <c r="C20" s="227"/>
      <c r="D20" s="227"/>
      <c r="E20" s="227"/>
      <c r="F20" s="227"/>
      <c r="G20" s="227"/>
      <c r="H20" s="227"/>
      <c r="I20" s="225"/>
      <c r="J20" s="226"/>
      <c r="K20" s="222"/>
      <c r="L20" s="211"/>
      <c r="M20" s="211"/>
      <c r="N20" s="130"/>
    </row>
    <row r="21" spans="1:14" s="70" customFormat="1" ht="50.5" customHeight="1">
      <c r="A21" s="73">
        <v>2</v>
      </c>
      <c r="B21" s="227" t="str">
        <f>'SKP Pegawai'!B16:F16</f>
        <v>Mengajar mata kuliah Fotografi Jurnalistik 3 SKS, Jurnalistik Online 3 SKS, dan Produksi Konten Berita 3 SKS pada Jenjang Strata-1 sesuai dengan RPS dan tepat waktu (Penugasan Dekan Fakultas Komunikasi dan Desain Kreatif, Universitas Budi Luhur Gasal 2025/2026 SK Nomor: K/UBL/FKDK/000/068/09/25)
)</v>
      </c>
      <c r="C21" s="227"/>
      <c r="D21" s="227"/>
      <c r="E21" s="227"/>
      <c r="F21" s="227"/>
      <c r="G21" s="227"/>
      <c r="H21" s="227"/>
      <c r="I21" s="223"/>
      <c r="J21" s="224"/>
      <c r="K21" s="221" t="s">
        <v>230</v>
      </c>
      <c r="L21" s="210" t="s">
        <v>58</v>
      </c>
      <c r="M21" s="210">
        <f>IFERROR(VLOOKUP(L21,PD!$B$13:$C$15,2,0),"")</f>
        <v>2</v>
      </c>
      <c r="N21" s="71"/>
    </row>
    <row r="22" spans="1:14" s="70" customFormat="1" ht="60" customHeight="1">
      <c r="A22" s="73"/>
      <c r="B22" s="227" t="str">
        <f>'SKP Pegawai'!B17:F17</f>
        <v>Ukuran keberhasilan/ Indikator Kinerja Individu, Target :
- Perkuliahan dilaksanakan 15 kali pertemuan per semester
- Materi kuliah tersedia di Learning Management System (LMS)
- Berita acara perkuliahan dan penilaian lengkap dan tepat waktu</v>
      </c>
      <c r="C22" s="227"/>
      <c r="D22" s="227"/>
      <c r="E22" s="227"/>
      <c r="F22" s="227"/>
      <c r="G22" s="227"/>
      <c r="H22" s="227"/>
      <c r="I22" s="225"/>
      <c r="J22" s="226"/>
      <c r="K22" s="222"/>
      <c r="L22" s="211"/>
      <c r="M22" s="211"/>
      <c r="N22" s="72"/>
    </row>
    <row r="23" spans="1:14" s="70" customFormat="1" ht="30" customHeight="1">
      <c r="A23" s="73">
        <v>3</v>
      </c>
      <c r="B23" s="227" t="str">
        <f>'SKP Pegawai'!B18:F18</f>
        <v>Menjadi penulis ke-1 untuk penelitian yang didanai internal kampus dan artikel dipublikasikan dengan judul “Satire News and Generation Z Reception on Meet Nite Live Metro TV” pada Jurnal MirsHuis (Moestopo International Review on Social, Humanities and Sciences) e-ISSN 2775-9601, Vol. 5 No. 2 (2025), (Penugasan Dekan Fakultas Ilmu Komunikasi dan Desain Kreatif Universitas Budi Luhur T.A Gasal 2025/2026 Nomor: K/UBL/FKDK/000/069/09/25)</v>
      </c>
      <c r="C23" s="227"/>
      <c r="D23" s="227"/>
      <c r="E23" s="227"/>
      <c r="F23" s="227"/>
      <c r="G23" s="227"/>
      <c r="H23" s="227"/>
      <c r="I23" s="223"/>
      <c r="J23" s="224"/>
      <c r="K23" s="221" t="s">
        <v>261</v>
      </c>
      <c r="L23" s="210" t="s">
        <v>58</v>
      </c>
      <c r="M23" s="210">
        <f>IFERROR(VLOOKUP(L23,PD!$B$13:$C$15,2,0),"")</f>
        <v>2</v>
      </c>
    </row>
    <row r="24" spans="1:14" s="70" customFormat="1" ht="46.5" customHeight="1">
      <c r="A24" s="73"/>
      <c r="B24" s="227" t="str">
        <f>'SKP Pegawai'!B19:F19</f>
        <v xml:space="preserve">Ukuran keberhasilan/ Indikator Kinerja Individu, Target :
- Publikasi Artikel Ilmiah 1 judul / semester
                                                    </v>
      </c>
      <c r="C24" s="227"/>
      <c r="D24" s="227"/>
      <c r="E24" s="227"/>
      <c r="F24" s="227"/>
      <c r="G24" s="227"/>
      <c r="H24" s="227"/>
      <c r="I24" s="225"/>
      <c r="J24" s="226"/>
      <c r="K24" s="222"/>
      <c r="L24" s="211"/>
      <c r="M24" s="211"/>
    </row>
    <row r="25" spans="1:14" s="70" customFormat="1" ht="46" customHeight="1">
      <c r="A25" s="73">
        <v>4</v>
      </c>
      <c r="B25" s="227" t="str">
        <f>'SKP Pegawai'!B20:F20</f>
        <v>Menjadi pembicara pada Kegiatan PISN (Program Inovasi dan Seni Nusantara) dengan tema "Membangun Koneksi dengan Storytelling" 22 November 2025 (Penugasan Dekan Fakultas Ilmu Komunikasi dan Desain Kreatif Univ. Budi Luhur T.A Gasal 2025/2026 Nomor: K/UBL/FKDK/000/069/09/25)</v>
      </c>
      <c r="C25" s="227"/>
      <c r="D25" s="227"/>
      <c r="E25" s="227"/>
      <c r="F25" s="227"/>
      <c r="G25" s="227"/>
      <c r="H25" s="227"/>
      <c r="I25" s="223"/>
      <c r="J25" s="224"/>
      <c r="K25" s="221" t="s">
        <v>231</v>
      </c>
      <c r="L25" s="210" t="s">
        <v>58</v>
      </c>
      <c r="M25" s="210">
        <f>IFERROR(VLOOKUP(L25,PD!$B$13:$C$15,2,0),"")</f>
        <v>2</v>
      </c>
    </row>
    <row r="26" spans="1:14" s="70" customFormat="1" ht="47" customHeight="1">
      <c r="A26" s="73"/>
      <c r="B26" s="227" t="str">
        <f>'SKP Pegawai'!B21:F21</f>
        <v xml:space="preserve">Ukuran keberhasilan/ Indikator Kinerja Individu, Target :
- Bukti pelaksanaan lengkap
- Sertifikat                                               </v>
      </c>
      <c r="C26" s="227"/>
      <c r="D26" s="227"/>
      <c r="E26" s="227"/>
      <c r="F26" s="227"/>
      <c r="G26" s="227"/>
      <c r="H26" s="227"/>
      <c r="I26" s="225"/>
      <c r="J26" s="226"/>
      <c r="K26" s="222"/>
      <c r="L26" s="211"/>
      <c r="M26" s="211"/>
    </row>
    <row r="27" spans="1:14" s="70" customFormat="1" ht="35" customHeight="1">
      <c r="A27" s="73">
        <v>5</v>
      </c>
      <c r="B27" s="227" t="str">
        <f>'SKP Pegawai'!B22:F22</f>
        <v>Berperan aktif sebagai Peserta dalam Seminar "Pelatihan Kecerdasan Artificial untuk Akademisi" di Aliansi Jurnalis Independen (AJI) 10 Mei 2025, Semester Genap 2024/2025 No. SK: K/UBL/FKDK/000/015/02/25</v>
      </c>
      <c r="C27" s="227"/>
      <c r="D27" s="227"/>
      <c r="E27" s="227"/>
      <c r="F27" s="227"/>
      <c r="G27" s="227"/>
      <c r="H27" s="227"/>
      <c r="I27" s="223"/>
      <c r="J27" s="224"/>
      <c r="K27" s="221" t="s">
        <v>262</v>
      </c>
      <c r="L27" s="210" t="s">
        <v>58</v>
      </c>
      <c r="M27" s="210">
        <f>IFERROR(VLOOKUP(L27,PD!$B$13:$C$15,2,0),"")</f>
        <v>2</v>
      </c>
    </row>
    <row r="28" spans="1:14" s="70" customFormat="1" ht="43.5" customHeight="1">
      <c r="A28" s="73"/>
      <c r="B28" s="227" t="s">
        <v>276</v>
      </c>
      <c r="C28" s="227"/>
      <c r="D28" s="227"/>
      <c r="E28" s="227"/>
      <c r="F28" s="227"/>
      <c r="G28" s="227"/>
      <c r="H28" s="227"/>
      <c r="I28" s="225"/>
      <c r="J28" s="226"/>
      <c r="K28" s="222"/>
      <c r="L28" s="211"/>
      <c r="M28" s="211"/>
    </row>
    <row r="29" spans="1:14" ht="14.25" customHeight="1">
      <c r="A29" s="253" t="s">
        <v>14</v>
      </c>
      <c r="B29" s="254"/>
      <c r="C29" s="254"/>
      <c r="D29" s="254"/>
      <c r="E29" s="254"/>
      <c r="F29" s="254"/>
      <c r="G29" s="254"/>
      <c r="H29" s="254"/>
      <c r="I29" s="254"/>
      <c r="J29" s="254"/>
      <c r="K29" s="254"/>
      <c r="L29" s="129"/>
      <c r="M29" s="129"/>
    </row>
    <row r="30" spans="1:14" s="70" customFormat="1" ht="14.5" customHeight="1">
      <c r="A30" s="73">
        <v>1</v>
      </c>
      <c r="B30" s="243">
        <f>'SKP Pegawai'!B26:F26</f>
        <v>0</v>
      </c>
      <c r="C30" s="243"/>
      <c r="D30" s="243"/>
      <c r="E30" s="243"/>
      <c r="F30" s="243"/>
      <c r="G30" s="243"/>
      <c r="H30" s="243"/>
      <c r="I30" s="244"/>
      <c r="J30" s="245"/>
      <c r="K30" s="248" t="s">
        <v>232</v>
      </c>
      <c r="L30" s="210" t="s">
        <v>58</v>
      </c>
      <c r="M30" s="230">
        <f>IFERROR(VLOOKUP(L30,PD!$B$13:$C$15,2,0),"")</f>
        <v>2</v>
      </c>
    </row>
    <row r="31" spans="1:14" s="70" customFormat="1" ht="59" customHeight="1">
      <c r="A31" s="73"/>
      <c r="B31" s="250">
        <f>'SKP Pegawai'!B27:F27</f>
        <v>0</v>
      </c>
      <c r="C31" s="250"/>
      <c r="D31" s="250"/>
      <c r="E31" s="250"/>
      <c r="F31" s="250"/>
      <c r="G31" s="250"/>
      <c r="H31" s="250"/>
      <c r="I31" s="246"/>
      <c r="J31" s="247"/>
      <c r="K31" s="249"/>
      <c r="L31" s="231"/>
      <c r="M31" s="231"/>
    </row>
    <row r="32" spans="1:14" ht="15" customHeight="1">
      <c r="A32" s="255" t="s">
        <v>57</v>
      </c>
      <c r="B32" s="256"/>
      <c r="C32" s="256"/>
      <c r="D32" s="256"/>
      <c r="E32" s="256"/>
      <c r="F32" s="256"/>
      <c r="G32" s="256"/>
      <c r="H32" s="256"/>
      <c r="I32" s="256"/>
      <c r="J32" s="256"/>
      <c r="K32" s="257"/>
      <c r="L32" s="112"/>
      <c r="M32" s="112">
        <f>IFERROR(ROUND(AVERAGE(M19:M31),0),0)</f>
        <v>2</v>
      </c>
      <c r="N32" s="10"/>
    </row>
    <row r="33" spans="1:14" ht="15" customHeight="1">
      <c r="A33" s="228" t="s">
        <v>217</v>
      </c>
      <c r="B33" s="216"/>
      <c r="C33" s="216"/>
      <c r="D33" s="216"/>
      <c r="E33" s="11"/>
      <c r="F33" s="11"/>
      <c r="G33" s="11"/>
      <c r="H33" s="11"/>
      <c r="I33" s="11"/>
      <c r="J33" s="11"/>
      <c r="K33" s="12"/>
      <c r="L33" s="113" t="s">
        <v>178</v>
      </c>
      <c r="M33" s="113" t="str">
        <f>IF(M32=1,"DIBAWAH EKSPEKTASI",IF(M32=2,"SESUAI EKSPEKTASI",IF(M32=3,"DIATAS EKSPEKTASI")))</f>
        <v>SESUAI EKSPEKTASI</v>
      </c>
      <c r="N33" s="10"/>
    </row>
    <row r="34" spans="1:14" ht="14.25" customHeight="1">
      <c r="A34" s="251" t="s">
        <v>15</v>
      </c>
      <c r="B34" s="235"/>
      <c r="C34" s="235"/>
      <c r="D34" s="235"/>
      <c r="E34" s="235"/>
      <c r="F34" s="235"/>
      <c r="G34" s="235"/>
      <c r="H34" s="235"/>
      <c r="I34" s="235"/>
      <c r="J34" s="235"/>
      <c r="K34" s="7" t="s">
        <v>56</v>
      </c>
      <c r="L34" s="114"/>
      <c r="M34" s="114"/>
    </row>
    <row r="35" spans="1:14" ht="15" customHeight="1">
      <c r="A35" s="13">
        <v>1</v>
      </c>
      <c r="B35" s="234" t="s">
        <v>16</v>
      </c>
      <c r="C35" s="235"/>
      <c r="D35" s="235"/>
      <c r="E35" s="235"/>
      <c r="F35" s="235"/>
      <c r="G35" s="235"/>
      <c r="H35" s="235"/>
      <c r="I35" s="235"/>
      <c r="J35" s="235"/>
      <c r="K35" s="235"/>
      <c r="L35" s="229" t="s">
        <v>58</v>
      </c>
      <c r="M35" s="218">
        <f>IFERROR(VLOOKUP(L35,PD!$B$13:$C$15,2,0),"")</f>
        <v>2</v>
      </c>
      <c r="N35" s="9"/>
    </row>
    <row r="36" spans="1:14" ht="15" customHeight="1">
      <c r="A36" s="14"/>
      <c r="B36" s="212" t="s">
        <v>17</v>
      </c>
      <c r="C36" s="213"/>
      <c r="D36" s="213"/>
      <c r="E36" s="213"/>
      <c r="F36" s="213"/>
      <c r="G36" s="214"/>
      <c r="H36" s="236" t="s">
        <v>18</v>
      </c>
      <c r="I36" s="213"/>
      <c r="J36" s="214"/>
      <c r="K36" s="238" t="s">
        <v>233</v>
      </c>
      <c r="L36" s="229"/>
      <c r="M36" s="219"/>
      <c r="N36" s="9"/>
    </row>
    <row r="37" spans="1:14" ht="15" customHeight="1">
      <c r="A37" s="14"/>
      <c r="B37" s="212" t="s">
        <v>19</v>
      </c>
      <c r="C37" s="213"/>
      <c r="D37" s="213"/>
      <c r="E37" s="213"/>
      <c r="F37" s="213"/>
      <c r="G37" s="214"/>
      <c r="H37" s="212"/>
      <c r="I37" s="213"/>
      <c r="J37" s="214"/>
      <c r="K37" s="239"/>
      <c r="L37" s="229"/>
      <c r="M37" s="219"/>
      <c r="N37" s="124"/>
    </row>
    <row r="38" spans="1:14" ht="48.75" customHeight="1">
      <c r="A38" s="15"/>
      <c r="B38" s="237" t="s">
        <v>20</v>
      </c>
      <c r="C38" s="216"/>
      <c r="D38" s="216"/>
      <c r="E38" s="216"/>
      <c r="F38" s="216"/>
      <c r="G38" s="217"/>
      <c r="H38" s="215"/>
      <c r="I38" s="216"/>
      <c r="J38" s="217"/>
      <c r="K38" s="240"/>
      <c r="L38" s="229"/>
      <c r="M38" s="220"/>
      <c r="N38" s="9"/>
    </row>
    <row r="39" spans="1:14" ht="15" customHeight="1">
      <c r="A39" s="13">
        <v>2</v>
      </c>
      <c r="B39" s="241" t="s">
        <v>21</v>
      </c>
      <c r="C39" s="235"/>
      <c r="D39" s="235"/>
      <c r="E39" s="235"/>
      <c r="F39" s="235"/>
      <c r="G39" s="235"/>
      <c r="H39" s="235"/>
      <c r="I39" s="235"/>
      <c r="J39" s="235"/>
      <c r="K39" s="235"/>
      <c r="L39" s="229" t="s">
        <v>58</v>
      </c>
      <c r="M39" s="218">
        <f>IFERROR(VLOOKUP(L39,PD!$B$13:$C$15,2,0),"")</f>
        <v>2</v>
      </c>
      <c r="N39" s="9"/>
    </row>
    <row r="40" spans="1:14" ht="15" customHeight="1">
      <c r="A40" s="14"/>
      <c r="B40" s="212" t="s">
        <v>22</v>
      </c>
      <c r="C40" s="213"/>
      <c r="D40" s="213"/>
      <c r="E40" s="213"/>
      <c r="F40" s="213"/>
      <c r="G40" s="214"/>
      <c r="H40" s="236" t="s">
        <v>18</v>
      </c>
      <c r="I40" s="213"/>
      <c r="J40" s="214"/>
      <c r="K40" s="238" t="s">
        <v>244</v>
      </c>
      <c r="L40" s="229"/>
      <c r="M40" s="219"/>
      <c r="N40" s="9"/>
    </row>
    <row r="41" spans="1:14" ht="15" customHeight="1">
      <c r="A41" s="14"/>
      <c r="B41" s="212" t="s">
        <v>23</v>
      </c>
      <c r="C41" s="213"/>
      <c r="D41" s="213"/>
      <c r="E41" s="213"/>
      <c r="F41" s="213"/>
      <c r="G41" s="214"/>
      <c r="H41" s="212"/>
      <c r="I41" s="213"/>
      <c r="J41" s="214"/>
      <c r="K41" s="239"/>
      <c r="L41" s="229"/>
      <c r="M41" s="219"/>
      <c r="N41" s="9"/>
    </row>
    <row r="42" spans="1:14" ht="60" customHeight="1">
      <c r="A42" s="15"/>
      <c r="B42" s="237" t="s">
        <v>24</v>
      </c>
      <c r="C42" s="216"/>
      <c r="D42" s="216"/>
      <c r="E42" s="216"/>
      <c r="F42" s="216"/>
      <c r="G42" s="217"/>
      <c r="H42" s="215"/>
      <c r="I42" s="216"/>
      <c r="J42" s="217"/>
      <c r="K42" s="240"/>
      <c r="L42" s="229"/>
      <c r="M42" s="220"/>
      <c r="N42" s="9"/>
    </row>
    <row r="43" spans="1:14" ht="15" customHeight="1">
      <c r="A43" s="13">
        <v>3</v>
      </c>
      <c r="B43" s="241" t="s">
        <v>25</v>
      </c>
      <c r="C43" s="235"/>
      <c r="D43" s="235"/>
      <c r="E43" s="235"/>
      <c r="F43" s="235"/>
      <c r="G43" s="235"/>
      <c r="H43" s="235"/>
      <c r="I43" s="235"/>
      <c r="J43" s="235"/>
      <c r="K43" s="242"/>
      <c r="L43" s="229" t="s">
        <v>58</v>
      </c>
      <c r="M43" s="218">
        <f>IFERROR(VLOOKUP(L43,PD!$B$13:$C$15,2,0),"")</f>
        <v>2</v>
      </c>
      <c r="N43" s="9"/>
    </row>
    <row r="44" spans="1:14" ht="15" customHeight="1">
      <c r="A44" s="14"/>
      <c r="B44" s="212" t="s">
        <v>26</v>
      </c>
      <c r="C44" s="213"/>
      <c r="D44" s="213"/>
      <c r="E44" s="213"/>
      <c r="F44" s="213"/>
      <c r="G44" s="214"/>
      <c r="H44" s="236" t="s">
        <v>18</v>
      </c>
      <c r="I44" s="213"/>
      <c r="J44" s="214"/>
      <c r="K44" s="238" t="s">
        <v>245</v>
      </c>
      <c r="L44" s="229"/>
      <c r="M44" s="219"/>
      <c r="N44" s="9"/>
    </row>
    <row r="45" spans="1:14" ht="15" customHeight="1">
      <c r="A45" s="14"/>
      <c r="B45" s="212" t="s">
        <v>27</v>
      </c>
      <c r="C45" s="213"/>
      <c r="D45" s="213"/>
      <c r="E45" s="213"/>
      <c r="F45" s="213"/>
      <c r="G45" s="214"/>
      <c r="H45" s="212"/>
      <c r="I45" s="213"/>
      <c r="J45" s="214"/>
      <c r="K45" s="239"/>
      <c r="L45" s="229"/>
      <c r="M45" s="219"/>
      <c r="N45" s="9"/>
    </row>
    <row r="46" spans="1:14" ht="107.25" customHeight="1">
      <c r="A46" s="15"/>
      <c r="B46" s="237" t="s">
        <v>28</v>
      </c>
      <c r="C46" s="216"/>
      <c r="D46" s="216"/>
      <c r="E46" s="216"/>
      <c r="F46" s="216"/>
      <c r="G46" s="217"/>
      <c r="H46" s="215"/>
      <c r="I46" s="216"/>
      <c r="J46" s="217"/>
      <c r="K46" s="240"/>
      <c r="L46" s="229"/>
      <c r="M46" s="220"/>
      <c r="N46" s="9"/>
    </row>
    <row r="47" spans="1:14" ht="15" customHeight="1">
      <c r="A47" s="13">
        <v>4</v>
      </c>
      <c r="B47" s="241" t="s">
        <v>29</v>
      </c>
      <c r="C47" s="235"/>
      <c r="D47" s="235"/>
      <c r="E47" s="235"/>
      <c r="F47" s="235"/>
      <c r="G47" s="235"/>
      <c r="H47" s="235"/>
      <c r="I47" s="235"/>
      <c r="J47" s="235"/>
      <c r="K47" s="242"/>
      <c r="L47" s="229" t="s">
        <v>58</v>
      </c>
      <c r="M47" s="218">
        <f>IFERROR(VLOOKUP(L47,PD!$B$13:$C$15,2,0),"")</f>
        <v>2</v>
      </c>
      <c r="N47" s="9"/>
    </row>
    <row r="48" spans="1:14" ht="15" customHeight="1">
      <c r="A48" s="14"/>
      <c r="B48" s="212" t="s">
        <v>30</v>
      </c>
      <c r="C48" s="213"/>
      <c r="D48" s="213"/>
      <c r="E48" s="213"/>
      <c r="F48" s="213"/>
      <c r="G48" s="214"/>
      <c r="H48" s="236" t="s">
        <v>18</v>
      </c>
      <c r="I48" s="213"/>
      <c r="J48" s="214"/>
      <c r="K48" s="238" t="s">
        <v>246</v>
      </c>
      <c r="L48" s="229"/>
      <c r="M48" s="219"/>
      <c r="N48" s="9"/>
    </row>
    <row r="49" spans="1:14" ht="15" customHeight="1">
      <c r="A49" s="14"/>
      <c r="B49" s="212" t="s">
        <v>31</v>
      </c>
      <c r="C49" s="213"/>
      <c r="D49" s="213"/>
      <c r="E49" s="213"/>
      <c r="F49" s="213"/>
      <c r="G49" s="214"/>
      <c r="H49" s="212"/>
      <c r="I49" s="213"/>
      <c r="J49" s="214"/>
      <c r="K49" s="239"/>
      <c r="L49" s="229"/>
      <c r="M49" s="219"/>
      <c r="N49" s="9"/>
    </row>
    <row r="50" spans="1:14" ht="63.75" customHeight="1">
      <c r="A50" s="15"/>
      <c r="B50" s="237" t="s">
        <v>32</v>
      </c>
      <c r="C50" s="216"/>
      <c r="D50" s="216"/>
      <c r="E50" s="216"/>
      <c r="F50" s="216"/>
      <c r="G50" s="217"/>
      <c r="H50" s="215"/>
      <c r="I50" s="216"/>
      <c r="J50" s="217"/>
      <c r="K50" s="240"/>
      <c r="L50" s="229"/>
      <c r="M50" s="220"/>
      <c r="N50" s="9"/>
    </row>
    <row r="51" spans="1:14" ht="15" customHeight="1">
      <c r="A51" s="13">
        <v>5</v>
      </c>
      <c r="B51" s="241" t="s">
        <v>33</v>
      </c>
      <c r="C51" s="235"/>
      <c r="D51" s="235"/>
      <c r="E51" s="235"/>
      <c r="F51" s="235"/>
      <c r="G51" s="235"/>
      <c r="H51" s="235"/>
      <c r="I51" s="235"/>
      <c r="J51" s="235"/>
      <c r="K51" s="242"/>
      <c r="L51" s="229" t="s">
        <v>58</v>
      </c>
      <c r="M51" s="218">
        <f>IFERROR(VLOOKUP(L51,PD!$B$13:$C$15,2,0),"")</f>
        <v>2</v>
      </c>
      <c r="N51" s="9"/>
    </row>
    <row r="52" spans="1:14" ht="30" customHeight="1">
      <c r="A52" s="14"/>
      <c r="B52" s="212" t="s">
        <v>34</v>
      </c>
      <c r="C52" s="213"/>
      <c r="D52" s="213"/>
      <c r="E52" s="213"/>
      <c r="F52" s="213"/>
      <c r="G52" s="214"/>
      <c r="H52" s="236" t="s">
        <v>18</v>
      </c>
      <c r="I52" s="213"/>
      <c r="J52" s="214"/>
      <c r="K52" s="238" t="s">
        <v>247</v>
      </c>
      <c r="L52" s="229"/>
      <c r="M52" s="219"/>
      <c r="N52" s="9"/>
    </row>
    <row r="53" spans="1:14" ht="15" customHeight="1">
      <c r="A53" s="14"/>
      <c r="B53" s="212" t="s">
        <v>35</v>
      </c>
      <c r="C53" s="213"/>
      <c r="D53" s="213"/>
      <c r="E53" s="213"/>
      <c r="F53" s="213"/>
      <c r="G53" s="214"/>
      <c r="H53" s="212"/>
      <c r="I53" s="213"/>
      <c r="J53" s="214"/>
      <c r="K53" s="239"/>
      <c r="L53" s="229"/>
      <c r="M53" s="219"/>
      <c r="N53" s="9"/>
    </row>
    <row r="54" spans="1:14" ht="61.5" customHeight="1">
      <c r="A54" s="15"/>
      <c r="B54" s="237" t="s">
        <v>36</v>
      </c>
      <c r="C54" s="216"/>
      <c r="D54" s="216"/>
      <c r="E54" s="216"/>
      <c r="F54" s="216"/>
      <c r="G54" s="217"/>
      <c r="H54" s="215"/>
      <c r="I54" s="216"/>
      <c r="J54" s="217"/>
      <c r="K54" s="240"/>
      <c r="L54" s="229"/>
      <c r="M54" s="220"/>
      <c r="N54" s="9"/>
    </row>
    <row r="55" spans="1:14" ht="15" customHeight="1">
      <c r="A55" s="13">
        <v>6</v>
      </c>
      <c r="B55" s="241" t="s">
        <v>37</v>
      </c>
      <c r="C55" s="235"/>
      <c r="D55" s="235"/>
      <c r="E55" s="235"/>
      <c r="F55" s="235"/>
      <c r="G55" s="235"/>
      <c r="H55" s="235"/>
      <c r="I55" s="235"/>
      <c r="J55" s="235"/>
      <c r="K55" s="242"/>
      <c r="L55" s="229" t="s">
        <v>58</v>
      </c>
      <c r="M55" s="218">
        <f>IFERROR(VLOOKUP(L55,PD!$B$13:$C$15,2,0),"")</f>
        <v>2</v>
      </c>
      <c r="N55" s="9"/>
    </row>
    <row r="56" spans="1:14" ht="15" customHeight="1">
      <c r="A56" s="14"/>
      <c r="B56" s="212" t="s">
        <v>38</v>
      </c>
      <c r="C56" s="213"/>
      <c r="D56" s="213"/>
      <c r="E56" s="213"/>
      <c r="F56" s="213"/>
      <c r="G56" s="214"/>
      <c r="H56" s="236" t="s">
        <v>18</v>
      </c>
      <c r="I56" s="213"/>
      <c r="J56" s="214"/>
      <c r="K56" s="238" t="s">
        <v>248</v>
      </c>
      <c r="L56" s="229"/>
      <c r="M56" s="219"/>
      <c r="N56" s="9"/>
    </row>
    <row r="57" spans="1:14" ht="15" customHeight="1">
      <c r="A57" s="14"/>
      <c r="B57" s="212" t="s">
        <v>39</v>
      </c>
      <c r="C57" s="213"/>
      <c r="D57" s="213"/>
      <c r="E57" s="213"/>
      <c r="F57" s="213"/>
      <c r="G57" s="214"/>
      <c r="H57" s="212"/>
      <c r="I57" s="213"/>
      <c r="J57" s="214"/>
      <c r="K57" s="239"/>
      <c r="L57" s="229"/>
      <c r="M57" s="219"/>
      <c r="N57" s="9"/>
    </row>
    <row r="58" spans="1:14" ht="61.5" customHeight="1">
      <c r="A58" s="15"/>
      <c r="B58" s="237" t="s">
        <v>40</v>
      </c>
      <c r="C58" s="216"/>
      <c r="D58" s="216"/>
      <c r="E58" s="216"/>
      <c r="F58" s="216"/>
      <c r="G58" s="217"/>
      <c r="H58" s="215"/>
      <c r="I58" s="216"/>
      <c r="J58" s="217"/>
      <c r="K58" s="240"/>
      <c r="L58" s="229"/>
      <c r="M58" s="220"/>
      <c r="N58" s="9"/>
    </row>
    <row r="59" spans="1:14" ht="15" customHeight="1">
      <c r="A59" s="13">
        <v>7</v>
      </c>
      <c r="B59" s="241" t="s">
        <v>41</v>
      </c>
      <c r="C59" s="235"/>
      <c r="D59" s="235"/>
      <c r="E59" s="235"/>
      <c r="F59" s="235"/>
      <c r="G59" s="235"/>
      <c r="H59" s="235"/>
      <c r="I59" s="235"/>
      <c r="J59" s="235"/>
      <c r="K59" s="242"/>
      <c r="L59" s="229" t="s">
        <v>58</v>
      </c>
      <c r="M59" s="218">
        <f>IFERROR(VLOOKUP(L59,PD!$B$13:$C$15,2,0),"")</f>
        <v>2</v>
      </c>
      <c r="N59" s="9"/>
    </row>
    <row r="60" spans="1:14" ht="15" customHeight="1">
      <c r="A60" s="14"/>
      <c r="B60" s="212" t="s">
        <v>42</v>
      </c>
      <c r="C60" s="213"/>
      <c r="D60" s="213"/>
      <c r="E60" s="213"/>
      <c r="F60" s="213"/>
      <c r="G60" s="214"/>
      <c r="H60" s="236" t="s">
        <v>18</v>
      </c>
      <c r="I60" s="213"/>
      <c r="J60" s="214"/>
      <c r="K60" s="238" t="s">
        <v>249</v>
      </c>
      <c r="L60" s="229"/>
      <c r="M60" s="219"/>
      <c r="N60" s="9"/>
    </row>
    <row r="61" spans="1:14" ht="15" customHeight="1">
      <c r="A61" s="14"/>
      <c r="B61" s="212" t="s">
        <v>43</v>
      </c>
      <c r="C61" s="213"/>
      <c r="D61" s="213"/>
      <c r="E61" s="213"/>
      <c r="F61" s="213"/>
      <c r="G61" s="214"/>
      <c r="H61" s="212"/>
      <c r="I61" s="213"/>
      <c r="J61" s="214"/>
      <c r="K61" s="239"/>
      <c r="L61" s="229"/>
      <c r="M61" s="219"/>
      <c r="N61" s="9"/>
    </row>
    <row r="62" spans="1:14" ht="46.5" customHeight="1">
      <c r="A62" s="15"/>
      <c r="B62" s="237" t="s">
        <v>44</v>
      </c>
      <c r="C62" s="216"/>
      <c r="D62" s="216"/>
      <c r="E62" s="216"/>
      <c r="F62" s="216"/>
      <c r="G62" s="217"/>
      <c r="H62" s="215"/>
      <c r="I62" s="216"/>
      <c r="J62" s="217"/>
      <c r="K62" s="240"/>
      <c r="L62" s="229"/>
      <c r="M62" s="220"/>
      <c r="N62" s="9"/>
    </row>
    <row r="63" spans="1:14" ht="15" customHeight="1">
      <c r="A63" s="255" t="s">
        <v>59</v>
      </c>
      <c r="B63" s="256"/>
      <c r="C63" s="256"/>
      <c r="D63" s="256"/>
      <c r="E63" s="256"/>
      <c r="F63" s="256"/>
      <c r="G63" s="256"/>
      <c r="H63" s="256"/>
      <c r="I63" s="256"/>
      <c r="J63" s="256"/>
      <c r="K63" s="257"/>
      <c r="L63" s="112"/>
      <c r="M63" s="112">
        <f>IFERROR(ROUND(AVERAGE(M36:M62),0),"")</f>
        <v>2</v>
      </c>
      <c r="N63" s="10"/>
    </row>
    <row r="64" spans="1:14" ht="15" customHeight="1">
      <c r="A64" s="228" t="s">
        <v>58</v>
      </c>
      <c r="B64" s="216"/>
      <c r="C64" s="216"/>
      <c r="D64" s="216"/>
      <c r="E64" s="11"/>
      <c r="F64" s="11"/>
      <c r="G64" s="11"/>
      <c r="H64" s="11"/>
      <c r="I64" s="11"/>
      <c r="J64" s="11"/>
      <c r="K64" s="12"/>
      <c r="L64" s="113" t="s">
        <v>178</v>
      </c>
      <c r="M64" s="113" t="str">
        <f>IF(M63=1,"DIBAWAH EKSPEKTASI",IF(M63=2,"SESUAI EKSPEKTASI",IF(M63=3,"DIATAS EKSPEKTASI")))</f>
        <v>SESUAI EKSPEKTASI</v>
      </c>
      <c r="N64" s="10"/>
    </row>
    <row r="65" spans="1:14" ht="15" customHeight="1">
      <c r="A65" s="255" t="s">
        <v>60</v>
      </c>
      <c r="B65" s="256"/>
      <c r="C65" s="256"/>
      <c r="D65" s="256"/>
      <c r="E65" s="256"/>
      <c r="F65" s="256"/>
      <c r="G65" s="256"/>
      <c r="H65" s="256"/>
      <c r="I65" s="256"/>
      <c r="J65" s="256"/>
      <c r="K65" s="257"/>
      <c r="L65" s="112"/>
      <c r="M65" s="112"/>
      <c r="N65" s="10"/>
    </row>
    <row r="66" spans="1:14" ht="15" customHeight="1">
      <c r="A66" s="258" t="s">
        <v>79</v>
      </c>
      <c r="B66" s="216"/>
      <c r="C66" s="216"/>
      <c r="D66" s="216"/>
      <c r="E66" s="11"/>
      <c r="F66" s="11"/>
      <c r="G66" s="11"/>
      <c r="H66" s="11"/>
      <c r="I66" s="11"/>
      <c r="J66" s="11"/>
      <c r="K66" s="12"/>
      <c r="L66" s="112"/>
      <c r="M66" s="112"/>
      <c r="N66" s="10"/>
    </row>
    <row r="67" spans="1:14" ht="14.25" customHeight="1">
      <c r="I67" s="3"/>
      <c r="J67" s="3"/>
      <c r="K67" s="3"/>
    </row>
    <row r="68" spans="1:14" ht="14.25" customHeight="1">
      <c r="H68" s="252" t="s">
        <v>274</v>
      </c>
      <c r="I68" s="233"/>
      <c r="J68" s="233"/>
      <c r="K68" s="233"/>
    </row>
    <row r="69" spans="1:14" ht="14.25" customHeight="1">
      <c r="A69" s="232"/>
      <c r="B69" s="233"/>
      <c r="C69" s="233"/>
      <c r="D69" s="233"/>
      <c r="E69" s="233"/>
      <c r="F69" s="233"/>
      <c r="G69" s="233"/>
      <c r="H69" s="232" t="s">
        <v>45</v>
      </c>
      <c r="I69" s="233"/>
      <c r="J69" s="233"/>
      <c r="K69" s="233"/>
    </row>
    <row r="70" spans="1:14" ht="14.25" customHeight="1">
      <c r="A70" s="232"/>
      <c r="B70" s="233"/>
      <c r="C70" s="233"/>
      <c r="D70" s="233"/>
      <c r="E70" s="233"/>
      <c r="F70" s="233"/>
      <c r="G70" s="233"/>
      <c r="H70" s="232"/>
      <c r="I70" s="233"/>
      <c r="J70" s="233"/>
      <c r="K70" s="233"/>
    </row>
    <row r="71" spans="1:14" ht="14.25" customHeight="1">
      <c r="A71" s="232"/>
      <c r="B71" s="233"/>
      <c r="C71" s="233"/>
      <c r="D71" s="233"/>
      <c r="E71" s="233"/>
      <c r="F71" s="233"/>
      <c r="G71" s="233"/>
      <c r="H71" s="232"/>
      <c r="I71" s="233"/>
      <c r="J71" s="233"/>
      <c r="K71" s="233"/>
    </row>
    <row r="72" spans="1:14" ht="14.25" customHeight="1">
      <c r="A72" s="232"/>
      <c r="B72" s="233"/>
      <c r="C72" s="233"/>
      <c r="D72" s="233"/>
      <c r="E72" s="233"/>
      <c r="F72" s="233"/>
      <c r="G72" s="233"/>
      <c r="H72" s="232"/>
      <c r="I72" s="233"/>
      <c r="J72" s="233"/>
      <c r="K72" s="233"/>
    </row>
    <row r="73" spans="1:14" ht="14.25" customHeight="1">
      <c r="A73" s="232"/>
      <c r="B73" s="233"/>
      <c r="C73" s="233"/>
      <c r="D73" s="233"/>
      <c r="E73" s="233"/>
      <c r="F73" s="233"/>
      <c r="G73" s="233"/>
      <c r="H73" s="232" t="str">
        <f>'SKP Pegawai'!E63</f>
        <v>Artyasto Jatisidi, S.I.Kom., M.I.Kom</v>
      </c>
      <c r="I73" s="233"/>
      <c r="J73" s="233"/>
      <c r="K73" s="233"/>
    </row>
    <row r="74" spans="1:14" ht="14.25" customHeight="1">
      <c r="A74" s="232"/>
      <c r="B74" s="233"/>
      <c r="C74" s="233"/>
      <c r="D74" s="233"/>
      <c r="E74" s="233"/>
      <c r="F74" s="233"/>
      <c r="G74" s="233"/>
      <c r="H74" s="232" t="str">
        <f>'SKP Pegawai'!E64</f>
        <v>160039/0301029101</v>
      </c>
      <c r="I74" s="233"/>
      <c r="J74" s="233"/>
      <c r="K74" s="233"/>
    </row>
    <row r="75" spans="1:14" ht="14.25" customHeight="1">
      <c r="I75" s="3"/>
      <c r="J75" s="3"/>
      <c r="K75" s="3"/>
    </row>
    <row r="76" spans="1:14" ht="14.25" customHeight="1">
      <c r="I76" s="3"/>
      <c r="J76" s="3"/>
      <c r="K76" s="3"/>
    </row>
    <row r="77" spans="1:14" ht="14.25" customHeight="1">
      <c r="I77" s="3"/>
      <c r="J77" s="3"/>
      <c r="K77" s="3"/>
    </row>
    <row r="78" spans="1:14" ht="14.25" customHeight="1">
      <c r="I78" s="3"/>
      <c r="J78" s="3"/>
      <c r="K78" s="3"/>
    </row>
    <row r="79" spans="1:14" ht="14.25" customHeight="1">
      <c r="I79" s="3"/>
      <c r="J79" s="3"/>
      <c r="K79" s="3"/>
    </row>
    <row r="80" spans="1:14" ht="14.25" customHeight="1">
      <c r="I80" s="3"/>
      <c r="J80" s="3"/>
      <c r="K80" s="3"/>
    </row>
    <row r="81" spans="9:11" ht="14.25" customHeight="1">
      <c r="I81" s="3"/>
      <c r="J81" s="3"/>
      <c r="K81" s="3"/>
    </row>
    <row r="82" spans="9:11" ht="14.25" customHeight="1">
      <c r="I82" s="3"/>
      <c r="J82" s="3"/>
      <c r="K82" s="3"/>
    </row>
    <row r="83" spans="9:11" ht="14.25" customHeight="1">
      <c r="I83" s="3"/>
      <c r="J83" s="3"/>
      <c r="K83" s="3"/>
    </row>
    <row r="84" spans="9:11" ht="14.25" customHeight="1">
      <c r="I84" s="3"/>
      <c r="J84" s="3"/>
      <c r="K84" s="3"/>
    </row>
    <row r="85" spans="9:11" ht="14.25" customHeight="1">
      <c r="I85" s="3"/>
      <c r="J85" s="3"/>
      <c r="K85" s="3"/>
    </row>
    <row r="86" spans="9:11" ht="14.25" customHeight="1">
      <c r="I86" s="3"/>
      <c r="J86" s="3"/>
      <c r="K86" s="3"/>
    </row>
    <row r="87" spans="9:11" ht="14.25" customHeight="1">
      <c r="I87" s="3"/>
      <c r="J87" s="3"/>
      <c r="K87" s="3"/>
    </row>
    <row r="88" spans="9:11" ht="14.25" customHeight="1">
      <c r="I88" s="3"/>
      <c r="J88" s="3"/>
      <c r="K88" s="8"/>
    </row>
    <row r="89" spans="9:11" ht="14.25" customHeight="1">
      <c r="I89" s="3"/>
      <c r="J89" s="3"/>
    </row>
    <row r="90" spans="9:11" ht="14.25" customHeight="1">
      <c r="I90" s="3"/>
      <c r="J90" s="3"/>
    </row>
    <row r="91" spans="9:11" ht="14.25" customHeight="1">
      <c r="I91" s="3"/>
      <c r="J91" s="3"/>
      <c r="K91" s="3"/>
    </row>
    <row r="92" spans="9:11" ht="14.25" customHeight="1">
      <c r="I92" s="3"/>
      <c r="J92" s="3"/>
      <c r="K92" s="3"/>
    </row>
    <row r="93" spans="9:11" ht="14.25" customHeight="1">
      <c r="I93" s="3"/>
      <c r="J93" s="3"/>
      <c r="K93" s="3"/>
    </row>
    <row r="94" spans="9:11" ht="14.25" customHeight="1">
      <c r="I94" s="3"/>
      <c r="J94" s="3"/>
      <c r="K94" s="3"/>
    </row>
    <row r="95" spans="9:11" ht="14.25" customHeight="1">
      <c r="I95" s="3"/>
      <c r="J95" s="3"/>
      <c r="K95" s="3"/>
    </row>
  </sheetData>
  <mergeCells count="159">
    <mergeCell ref="G6:K6"/>
    <mergeCell ref="A18:H18"/>
    <mergeCell ref="A17:H17"/>
    <mergeCell ref="I17:J18"/>
    <mergeCell ref="K17:K18"/>
    <mergeCell ref="B7:F7"/>
    <mergeCell ref="B8:C8"/>
    <mergeCell ref="D8:F8"/>
    <mergeCell ref="B11:C11"/>
    <mergeCell ref="D11:F11"/>
    <mergeCell ref="B9:C9"/>
    <mergeCell ref="D9:F9"/>
    <mergeCell ref="H7:K7"/>
    <mergeCell ref="H8:I8"/>
    <mergeCell ref="J8:K8"/>
    <mergeCell ref="H9:I9"/>
    <mergeCell ref="J9:K9"/>
    <mergeCell ref="H10:I10"/>
    <mergeCell ref="J10:K10"/>
    <mergeCell ref="H12:I12"/>
    <mergeCell ref="J12:K12"/>
    <mergeCell ref="H11:I11"/>
    <mergeCell ref="J11:K11"/>
    <mergeCell ref="L59:L62"/>
    <mergeCell ref="M59:M62"/>
    <mergeCell ref="L43:L46"/>
    <mergeCell ref="M43:M46"/>
    <mergeCell ref="L47:L50"/>
    <mergeCell ref="M47:M50"/>
    <mergeCell ref="L51:L54"/>
    <mergeCell ref="M51:M54"/>
    <mergeCell ref="L55:L58"/>
    <mergeCell ref="A1:K1"/>
    <mergeCell ref="A2:K2"/>
    <mergeCell ref="A3:K3"/>
    <mergeCell ref="A5:K5"/>
    <mergeCell ref="A6:F6"/>
    <mergeCell ref="L25:L26"/>
    <mergeCell ref="L17:L18"/>
    <mergeCell ref="A13:K13"/>
    <mergeCell ref="A14:K14"/>
    <mergeCell ref="A15:K15"/>
    <mergeCell ref="A16:K16"/>
    <mergeCell ref="I25:J26"/>
    <mergeCell ref="B19:H19"/>
    <mergeCell ref="B20:H20"/>
    <mergeCell ref="B21:H21"/>
    <mergeCell ref="B22:H22"/>
    <mergeCell ref="B23:H23"/>
    <mergeCell ref="B24:H24"/>
    <mergeCell ref="B25:H25"/>
    <mergeCell ref="B12:C12"/>
    <mergeCell ref="D12:F12"/>
    <mergeCell ref="L19:L20"/>
    <mergeCell ref="B10:C10"/>
    <mergeCell ref="D10:F10"/>
    <mergeCell ref="A74:G74"/>
    <mergeCell ref="H74:K74"/>
    <mergeCell ref="H68:K68"/>
    <mergeCell ref="A69:G69"/>
    <mergeCell ref="H69:K69"/>
    <mergeCell ref="A70:G70"/>
    <mergeCell ref="H70:K70"/>
    <mergeCell ref="A71:G71"/>
    <mergeCell ref="A29:K29"/>
    <mergeCell ref="A63:K63"/>
    <mergeCell ref="A64:D64"/>
    <mergeCell ref="A65:K65"/>
    <mergeCell ref="A66:D66"/>
    <mergeCell ref="A72:G72"/>
    <mergeCell ref="H72:K72"/>
    <mergeCell ref="B39:K39"/>
    <mergeCell ref="B59:K59"/>
    <mergeCell ref="B60:G60"/>
    <mergeCell ref="H60:J60"/>
    <mergeCell ref="K60:K62"/>
    <mergeCell ref="B61:G61"/>
    <mergeCell ref="H61:J62"/>
    <mergeCell ref="B62:G62"/>
    <mergeCell ref="A32:K32"/>
    <mergeCell ref="B27:H27"/>
    <mergeCell ref="I27:J28"/>
    <mergeCell ref="K27:K28"/>
    <mergeCell ref="L39:L42"/>
    <mergeCell ref="B30:H30"/>
    <mergeCell ref="I30:J31"/>
    <mergeCell ref="K30:K31"/>
    <mergeCell ref="L30:L31"/>
    <mergeCell ref="B31:H31"/>
    <mergeCell ref="A34:J34"/>
    <mergeCell ref="B57:G57"/>
    <mergeCell ref="B53:G53"/>
    <mergeCell ref="H53:J54"/>
    <mergeCell ref="B54:G54"/>
    <mergeCell ref="K56:K58"/>
    <mergeCell ref="M39:M42"/>
    <mergeCell ref="K40:K42"/>
    <mergeCell ref="H41:J42"/>
    <mergeCell ref="H44:J44"/>
    <mergeCell ref="H45:J46"/>
    <mergeCell ref="K48:K50"/>
    <mergeCell ref="B49:G49"/>
    <mergeCell ref="H49:J50"/>
    <mergeCell ref="B50:G50"/>
    <mergeCell ref="B51:K51"/>
    <mergeCell ref="B42:G42"/>
    <mergeCell ref="B43:K43"/>
    <mergeCell ref="H48:J48"/>
    <mergeCell ref="B47:K47"/>
    <mergeCell ref="B48:G48"/>
    <mergeCell ref="M55:M58"/>
    <mergeCell ref="H71:K71"/>
    <mergeCell ref="H73:K73"/>
    <mergeCell ref="B40:G40"/>
    <mergeCell ref="B41:G41"/>
    <mergeCell ref="B35:K35"/>
    <mergeCell ref="B36:G36"/>
    <mergeCell ref="H36:J36"/>
    <mergeCell ref="B37:G37"/>
    <mergeCell ref="B38:G38"/>
    <mergeCell ref="K36:K38"/>
    <mergeCell ref="A73:G73"/>
    <mergeCell ref="K52:K54"/>
    <mergeCell ref="K44:K46"/>
    <mergeCell ref="B56:G56"/>
    <mergeCell ref="B44:G44"/>
    <mergeCell ref="B45:G45"/>
    <mergeCell ref="B46:G46"/>
    <mergeCell ref="H56:J56"/>
    <mergeCell ref="H57:J58"/>
    <mergeCell ref="B58:G58"/>
    <mergeCell ref="H40:J40"/>
    <mergeCell ref="H52:J52"/>
    <mergeCell ref="B55:K55"/>
    <mergeCell ref="B52:G52"/>
    <mergeCell ref="L14:M14"/>
    <mergeCell ref="M17:M18"/>
    <mergeCell ref="M19:M20"/>
    <mergeCell ref="M21:M22"/>
    <mergeCell ref="M23:M24"/>
    <mergeCell ref="M25:M26"/>
    <mergeCell ref="M27:M28"/>
    <mergeCell ref="H37:J38"/>
    <mergeCell ref="M35:M38"/>
    <mergeCell ref="K19:K20"/>
    <mergeCell ref="I19:J20"/>
    <mergeCell ref="L21:L22"/>
    <mergeCell ref="L23:L24"/>
    <mergeCell ref="I21:J22"/>
    <mergeCell ref="L27:L28"/>
    <mergeCell ref="B28:H28"/>
    <mergeCell ref="A33:D33"/>
    <mergeCell ref="L35:L38"/>
    <mergeCell ref="K21:K22"/>
    <mergeCell ref="K23:K24"/>
    <mergeCell ref="K25:K26"/>
    <mergeCell ref="M30:M31"/>
    <mergeCell ref="I23:J24"/>
    <mergeCell ref="B26:H26"/>
  </mergeCells>
  <dataValidations count="2">
    <dataValidation type="list" allowBlank="1" showErrorMessage="1" sqref="A14" xr:uid="{00000000-0002-0000-0600-000000000000}">
      <formula1>"ISTIMEWA,BAIK,BUTUH PERBAIKAN,KURANG/MISSCONDUCT,SANGAT KURANG,ISTIMEWA/ BAIK/ BUTUH PERBAIKAN/ KURANG/ SANGAT KURANG"</formula1>
    </dataValidation>
    <dataValidation type="list" allowBlank="1" showErrorMessage="1" sqref="A33 A64" xr:uid="{00000000-0002-0000-0600-000001000000}">
      <formula1>"DI ATAS EKSPEKTASI,SESUAI EKSPEKTASI,DI BAWAH EKSPEKTASI,DI ATAS EKSPEKTASI/ SESUAI EKSPEKTASI/ DIBAWAH EKSPEKTASI**"</formula1>
    </dataValidation>
  </dataValidations>
  <pageMargins left="0.7" right="0.7" top="0.75" bottom="0.75" header="0" footer="0"/>
  <pageSetup paperSize="9" scale="74" fitToHeight="0" orientation="landscape" r:id="rId1"/>
  <rowBreaks count="3" manualBreakCount="3">
    <brk id="22" max="10" man="1"/>
    <brk id="31" max="10" man="1"/>
    <brk id="54"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PD!$B$13:$B$16</xm:f>
          </x14:formula1>
          <xm:sqref>L30:L31 L35:L62 L19:L28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K55"/>
  <sheetViews>
    <sheetView view="pageBreakPreview" zoomScaleNormal="100" zoomScaleSheetLayoutView="100" workbookViewId="0">
      <selection activeCell="A6" sqref="A6:D11"/>
    </sheetView>
  </sheetViews>
  <sheetFormatPr baseColWidth="10" defaultColWidth="8.83203125" defaultRowHeight="15"/>
  <cols>
    <col min="1" max="1" width="4" style="1" customWidth="1"/>
    <col min="2" max="2" width="37.1640625" customWidth="1"/>
    <col min="3" max="3" width="2.33203125" style="84" customWidth="1"/>
    <col min="4" max="4" width="41.83203125" customWidth="1"/>
    <col min="5" max="5" width="3.83203125" customWidth="1"/>
    <col min="6" max="6" width="2.83203125" hidden="1" customWidth="1"/>
    <col min="7" max="7" width="4" hidden="1" customWidth="1"/>
    <col min="8" max="8" width="37.83203125" hidden="1" customWidth="1"/>
    <col min="9" max="9" width="2.33203125" hidden="1" customWidth="1"/>
    <col min="10" max="10" width="39.83203125" hidden="1" customWidth="1"/>
    <col min="11" max="11" width="2.6640625" hidden="1" customWidth="1"/>
    <col min="12" max="12" width="0" hidden="1" customWidth="1"/>
  </cols>
  <sheetData>
    <row r="1" spans="1:10" ht="19">
      <c r="A1" s="83" t="s">
        <v>159</v>
      </c>
      <c r="G1" s="83" t="s">
        <v>160</v>
      </c>
      <c r="I1" s="84"/>
    </row>
    <row r="2" spans="1:10">
      <c r="G2" s="1"/>
      <c r="I2" s="84"/>
    </row>
    <row r="3" spans="1:10">
      <c r="G3" s="284" t="s">
        <v>218</v>
      </c>
      <c r="H3" s="284"/>
      <c r="I3" s="284"/>
      <c r="J3" s="284"/>
    </row>
    <row r="4" spans="1:10">
      <c r="G4" s="284"/>
      <c r="H4" s="284"/>
      <c r="I4" s="284"/>
      <c r="J4" s="284"/>
    </row>
    <row r="5" spans="1:10">
      <c r="G5" s="284"/>
      <c r="H5" s="284"/>
      <c r="I5" s="284"/>
      <c r="J5" s="284"/>
    </row>
    <row r="6" spans="1:10">
      <c r="A6" s="279"/>
      <c r="B6" s="279"/>
      <c r="C6" s="279"/>
      <c r="D6" s="279"/>
      <c r="G6" s="284"/>
      <c r="H6" s="284"/>
      <c r="I6" s="284"/>
      <c r="J6" s="284"/>
    </row>
    <row r="7" spans="1:10">
      <c r="A7" s="279"/>
      <c r="B7" s="279"/>
      <c r="C7" s="279"/>
      <c r="D7" s="279"/>
      <c r="G7" s="284"/>
      <c r="H7" s="284"/>
      <c r="I7" s="284"/>
      <c r="J7" s="284"/>
    </row>
    <row r="8" spans="1:10">
      <c r="A8" s="279"/>
      <c r="B8" s="279"/>
      <c r="C8" s="279"/>
      <c r="D8" s="279"/>
      <c r="G8" s="280" t="s">
        <v>177</v>
      </c>
      <c r="H8" s="280"/>
      <c r="I8" s="280"/>
      <c r="J8" s="280"/>
    </row>
    <row r="9" spans="1:10">
      <c r="A9" s="279"/>
      <c r="B9" s="279"/>
      <c r="C9" s="279"/>
      <c r="D9" s="279"/>
      <c r="G9" s="85"/>
      <c r="H9" s="85"/>
      <c r="I9" s="85"/>
      <c r="J9" s="85"/>
    </row>
    <row r="10" spans="1:10">
      <c r="A10" s="279"/>
      <c r="B10" s="279"/>
      <c r="C10" s="279"/>
      <c r="D10" s="279"/>
      <c r="G10" s="281" t="s">
        <v>161</v>
      </c>
      <c r="H10" s="281"/>
      <c r="I10" s="281"/>
      <c r="J10" s="281"/>
    </row>
    <row r="11" spans="1:10">
      <c r="A11" s="279"/>
      <c r="B11" s="279"/>
      <c r="C11" s="279"/>
      <c r="D11" s="279"/>
      <c r="G11" s="282" t="s">
        <v>162</v>
      </c>
      <c r="H11" s="282"/>
      <c r="I11" s="86" t="s">
        <v>2</v>
      </c>
      <c r="J11" s="87"/>
    </row>
    <row r="12" spans="1:10">
      <c r="A12" s="280" t="s">
        <v>177</v>
      </c>
      <c r="B12" s="280"/>
      <c r="C12" s="280"/>
      <c r="D12" s="280"/>
      <c r="G12" s="283"/>
      <c r="H12" s="283"/>
      <c r="I12" s="88" t="s">
        <v>163</v>
      </c>
    </row>
    <row r="13" spans="1:10">
      <c r="A13" s="85"/>
      <c r="B13" s="85"/>
      <c r="C13" s="85"/>
      <c r="D13" s="85"/>
      <c r="G13" s="89">
        <v>1</v>
      </c>
      <c r="H13" s="90" t="s">
        <v>3</v>
      </c>
      <c r="I13" s="91"/>
      <c r="J13" s="92"/>
    </row>
    <row r="14" spans="1:10">
      <c r="A14" s="281" t="s">
        <v>161</v>
      </c>
      <c r="B14" s="281"/>
      <c r="C14" s="281"/>
      <c r="D14" s="281"/>
      <c r="G14" s="93"/>
      <c r="H14" s="94" t="s">
        <v>5</v>
      </c>
      <c r="I14" s="95" t="s">
        <v>164</v>
      </c>
      <c r="J14" s="94" t="str">
        <f>D18</f>
        <v>Sinta Dwi Utami, S.I.P., M.I.Kom</v>
      </c>
    </row>
    <row r="15" spans="1:10">
      <c r="A15" s="282" t="s">
        <v>162</v>
      </c>
      <c r="B15" s="282"/>
      <c r="C15" s="86" t="s">
        <v>2</v>
      </c>
      <c r="D15" s="87"/>
      <c r="G15" s="93"/>
      <c r="H15" s="94" t="s">
        <v>6</v>
      </c>
      <c r="I15" s="95" t="s">
        <v>164</v>
      </c>
      <c r="J15" s="94" t="str">
        <f>D19</f>
        <v>150039/ 25057704</v>
      </c>
    </row>
    <row r="16" spans="1:10">
      <c r="A16" s="283"/>
      <c r="B16" s="283"/>
      <c r="C16" s="134" t="s">
        <v>275</v>
      </c>
      <c r="D16" s="10"/>
      <c r="G16" s="93"/>
      <c r="H16" s="94" t="s">
        <v>7</v>
      </c>
      <c r="I16" s="95" t="s">
        <v>164</v>
      </c>
      <c r="J16" s="94" t="str">
        <f>D20</f>
        <v>Penata Muda Tk. I - III/b</v>
      </c>
    </row>
    <row r="17" spans="1:10">
      <c r="A17" s="89">
        <v>1</v>
      </c>
      <c r="B17" s="90" t="s">
        <v>3</v>
      </c>
      <c r="C17" s="91"/>
      <c r="D17" s="92"/>
      <c r="G17" s="93"/>
      <c r="H17" s="94" t="s">
        <v>8</v>
      </c>
      <c r="I17" s="95" t="s">
        <v>164</v>
      </c>
      <c r="J17" s="94" t="str">
        <f>D21</f>
        <v>Asisten Ahli</v>
      </c>
    </row>
    <row r="18" spans="1:10">
      <c r="A18" s="93"/>
      <c r="B18" s="94" t="s">
        <v>5</v>
      </c>
      <c r="C18" s="95" t="s">
        <v>164</v>
      </c>
      <c r="D18" s="94" t="str">
        <f>'Evaluasi Pegawai'!D8:F8</f>
        <v>Sinta Dwi Utami, S.I.P., M.I.Kom</v>
      </c>
      <c r="G18" s="96"/>
      <c r="H18" s="94" t="s">
        <v>9</v>
      </c>
      <c r="I18" s="95" t="s">
        <v>164</v>
      </c>
      <c r="J18" s="94" t="str">
        <f>D22</f>
        <v>Fakultas Komunikasi dan Desain Kreatif</v>
      </c>
    </row>
    <row r="19" spans="1:10">
      <c r="A19" s="93"/>
      <c r="B19" s="94" t="s">
        <v>6</v>
      </c>
      <c r="C19" s="95" t="s">
        <v>164</v>
      </c>
      <c r="D19" s="94" t="str">
        <f>'Evaluasi Pegawai'!D9:F9</f>
        <v>150039/ 25057704</v>
      </c>
      <c r="G19" s="93">
        <v>2</v>
      </c>
      <c r="H19" s="90" t="s">
        <v>4</v>
      </c>
      <c r="I19" s="91"/>
      <c r="J19" s="92"/>
    </row>
    <row r="20" spans="1:10">
      <c r="A20" s="93"/>
      <c r="B20" s="94" t="s">
        <v>7</v>
      </c>
      <c r="C20" s="95" t="s">
        <v>164</v>
      </c>
      <c r="D20" s="94" t="str">
        <f>'Evaluasi Pegawai'!D10:F10</f>
        <v>Penata Muda Tk. I - III/b</v>
      </c>
      <c r="G20" s="93"/>
      <c r="H20" s="94" t="s">
        <v>5</v>
      </c>
      <c r="I20" s="95" t="s">
        <v>164</v>
      </c>
      <c r="J20" s="97" t="str">
        <f>D24</f>
        <v>Artyasto Jatisidi, S.I.Kom., M.I.Kom</v>
      </c>
    </row>
    <row r="21" spans="1:10">
      <c r="A21" s="93"/>
      <c r="B21" s="94" t="s">
        <v>8</v>
      </c>
      <c r="C21" s="95" t="s">
        <v>164</v>
      </c>
      <c r="D21" s="94" t="str">
        <f>'Evaluasi Pegawai'!D11:F11</f>
        <v>Asisten Ahli</v>
      </c>
      <c r="G21" s="93"/>
      <c r="H21" s="94" t="s">
        <v>6</v>
      </c>
      <c r="I21" s="95" t="s">
        <v>164</v>
      </c>
      <c r="J21" s="97" t="str">
        <f>D25</f>
        <v>160039/0301029101</v>
      </c>
    </row>
    <row r="22" spans="1:10">
      <c r="A22" s="96"/>
      <c r="B22" s="94" t="s">
        <v>9</v>
      </c>
      <c r="C22" s="95" t="s">
        <v>164</v>
      </c>
      <c r="D22" s="94" t="str">
        <f>'Evaluasi Pegawai'!D12:F12</f>
        <v>Fakultas Komunikasi dan Desain Kreatif</v>
      </c>
      <c r="G22" s="93"/>
      <c r="H22" s="94" t="s">
        <v>7</v>
      </c>
      <c r="I22" s="95" t="s">
        <v>164</v>
      </c>
      <c r="J22" s="97" t="str">
        <f>D26</f>
        <v>Penata - III/c, 1 Jan 2024</v>
      </c>
    </row>
    <row r="23" spans="1:10">
      <c r="A23" s="93">
        <v>2</v>
      </c>
      <c r="B23" s="90" t="s">
        <v>4</v>
      </c>
      <c r="C23" s="91"/>
      <c r="D23" s="92"/>
      <c r="G23" s="93"/>
      <c r="H23" s="94" t="s">
        <v>8</v>
      </c>
      <c r="I23" s="95" t="s">
        <v>164</v>
      </c>
      <c r="J23" s="97" t="str">
        <f>D27</f>
        <v>Lektor, 1 Jan 2023</v>
      </c>
    </row>
    <row r="24" spans="1:10">
      <c r="A24" s="93"/>
      <c r="B24" s="94" t="s">
        <v>5</v>
      </c>
      <c r="C24" s="95" t="s">
        <v>164</v>
      </c>
      <c r="D24" s="97" t="str">
        <f>'Evaluasi Pegawai'!J8</f>
        <v>Artyasto Jatisidi, S.I.Kom., M.I.Kom</v>
      </c>
      <c r="G24" s="96"/>
      <c r="H24" s="94" t="s">
        <v>9</v>
      </c>
      <c r="I24" s="95" t="s">
        <v>164</v>
      </c>
      <c r="J24" s="97" t="str">
        <f>D28</f>
        <v>Fakultas Komunikasi dan Desain Kreatif</v>
      </c>
    </row>
    <row r="25" spans="1:10">
      <c r="A25" s="93"/>
      <c r="B25" s="94" t="s">
        <v>6</v>
      </c>
      <c r="C25" s="95" t="s">
        <v>164</v>
      </c>
      <c r="D25" s="97" t="str">
        <f>'Evaluasi Pegawai'!J9</f>
        <v>160039/0301029101</v>
      </c>
      <c r="G25" s="93">
        <v>3</v>
      </c>
      <c r="H25" s="90" t="s">
        <v>165</v>
      </c>
      <c r="I25" s="91"/>
      <c r="J25" s="92"/>
    </row>
    <row r="26" spans="1:10">
      <c r="A26" s="93"/>
      <c r="B26" s="94" t="s">
        <v>7</v>
      </c>
      <c r="C26" s="95" t="s">
        <v>164</v>
      </c>
      <c r="D26" s="97" t="str">
        <f>'Evaluasi Pegawai'!J10</f>
        <v>Penata - III/c, 1 Jan 2024</v>
      </c>
      <c r="G26" s="93"/>
      <c r="H26" s="94" t="s">
        <v>5</v>
      </c>
      <c r="I26" s="95" t="s">
        <v>164</v>
      </c>
      <c r="J26" s="97"/>
    </row>
    <row r="27" spans="1:10">
      <c r="A27" s="93"/>
      <c r="B27" s="94" t="s">
        <v>8</v>
      </c>
      <c r="C27" s="95" t="s">
        <v>164</v>
      </c>
      <c r="D27" s="97" t="str">
        <f>'Evaluasi Pegawai'!J11</f>
        <v>Lektor, 1 Jan 2023</v>
      </c>
      <c r="G27" s="93"/>
      <c r="H27" s="94" t="s">
        <v>6</v>
      </c>
      <c r="I27" s="95" t="s">
        <v>164</v>
      </c>
      <c r="J27" s="97"/>
    </row>
    <row r="28" spans="1:10">
      <c r="A28" s="96"/>
      <c r="B28" s="94" t="s">
        <v>9</v>
      </c>
      <c r="C28" s="95" t="s">
        <v>164</v>
      </c>
      <c r="D28" s="97" t="str">
        <f>'Evaluasi Pegawai'!J12</f>
        <v>Fakultas Komunikasi dan Desain Kreatif</v>
      </c>
      <c r="G28" s="93"/>
      <c r="H28" s="94" t="s">
        <v>7</v>
      </c>
      <c r="I28" s="95" t="s">
        <v>164</v>
      </c>
      <c r="J28" s="97"/>
    </row>
    <row r="29" spans="1:10">
      <c r="A29" s="93">
        <v>3</v>
      </c>
      <c r="B29" s="90" t="s">
        <v>165</v>
      </c>
      <c r="C29" s="91"/>
      <c r="D29" s="92"/>
      <c r="G29" s="93"/>
      <c r="H29" s="94" t="s">
        <v>8</v>
      </c>
      <c r="I29" s="95" t="s">
        <v>164</v>
      </c>
      <c r="J29" s="97"/>
    </row>
    <row r="30" spans="1:10">
      <c r="A30" s="93"/>
      <c r="B30" s="94" t="s">
        <v>5</v>
      </c>
      <c r="C30" s="95" t="s">
        <v>164</v>
      </c>
      <c r="D30" s="97" t="s">
        <v>258</v>
      </c>
      <c r="G30" s="93"/>
      <c r="H30" s="94" t="s">
        <v>9</v>
      </c>
      <c r="I30" s="95" t="s">
        <v>164</v>
      </c>
      <c r="J30" s="97"/>
    </row>
    <row r="31" spans="1:10">
      <c r="A31" s="93"/>
      <c r="B31" s="94" t="s">
        <v>6</v>
      </c>
      <c r="C31" s="95" t="s">
        <v>164</v>
      </c>
      <c r="D31" s="128" t="s">
        <v>257</v>
      </c>
      <c r="G31" s="89">
        <v>4</v>
      </c>
      <c r="H31" s="90" t="s">
        <v>166</v>
      </c>
      <c r="I31" s="91"/>
      <c r="J31" s="92"/>
    </row>
    <row r="32" spans="1:10">
      <c r="A32" s="93"/>
      <c r="B32" s="94" t="s">
        <v>7</v>
      </c>
      <c r="C32" s="95" t="s">
        <v>164</v>
      </c>
      <c r="D32" s="127" t="s">
        <v>256</v>
      </c>
      <c r="G32" s="98"/>
      <c r="H32" s="94" t="s">
        <v>167</v>
      </c>
      <c r="I32" s="95" t="s">
        <v>164</v>
      </c>
      <c r="J32" s="99" t="str">
        <f>D36</f>
        <v>BAIK</v>
      </c>
    </row>
    <row r="33" spans="1:10">
      <c r="A33" s="93"/>
      <c r="B33" s="94" t="s">
        <v>8</v>
      </c>
      <c r="C33" s="95" t="s">
        <v>164</v>
      </c>
      <c r="D33" s="127" t="s">
        <v>255</v>
      </c>
      <c r="G33" s="96"/>
      <c r="H33" s="94" t="s">
        <v>168</v>
      </c>
      <c r="I33" s="95" t="s">
        <v>164</v>
      </c>
      <c r="J33" s="99" t="str">
        <f>D37</f>
        <v>Baik</v>
      </c>
    </row>
    <row r="34" spans="1:10">
      <c r="A34" s="93"/>
      <c r="B34" s="94" t="s">
        <v>9</v>
      </c>
      <c r="C34" s="95" t="s">
        <v>164</v>
      </c>
      <c r="D34" s="127" t="s">
        <v>220</v>
      </c>
      <c r="G34" s="93">
        <v>5</v>
      </c>
      <c r="H34" s="90" t="s">
        <v>169</v>
      </c>
      <c r="I34" s="91"/>
      <c r="J34" s="92"/>
    </row>
    <row r="35" spans="1:10">
      <c r="A35" s="89">
        <v>4</v>
      </c>
      <c r="B35" s="90" t="s">
        <v>166</v>
      </c>
      <c r="C35" s="91"/>
      <c r="D35" s="92"/>
      <c r="G35" s="96"/>
      <c r="H35" s="291"/>
      <c r="I35" s="292"/>
      <c r="J35" s="293"/>
    </row>
    <row r="36" spans="1:10">
      <c r="A36" s="98"/>
      <c r="B36" s="94" t="s">
        <v>167</v>
      </c>
      <c r="C36" s="95" t="s">
        <v>164</v>
      </c>
      <c r="D36" s="99" t="str">
        <f>'Evaluasi Pegawai'!A14</f>
        <v>BAIK</v>
      </c>
      <c r="G36" s="89">
        <v>6</v>
      </c>
      <c r="H36" s="90" t="s">
        <v>170</v>
      </c>
      <c r="I36" s="91"/>
      <c r="J36" s="92"/>
    </row>
    <row r="37" spans="1:10">
      <c r="A37" s="96"/>
      <c r="B37" s="94" t="s">
        <v>168</v>
      </c>
      <c r="C37" s="95" t="s">
        <v>164</v>
      </c>
      <c r="D37" s="99" t="str">
        <f>'Evaluasi Pegawai'!A66</f>
        <v>Baik</v>
      </c>
      <c r="G37" s="96"/>
      <c r="H37" s="294"/>
      <c r="I37" s="295"/>
      <c r="J37" s="296"/>
    </row>
    <row r="38" spans="1:10">
      <c r="A38" s="93">
        <v>5</v>
      </c>
      <c r="B38" s="90" t="s">
        <v>169</v>
      </c>
      <c r="C38" s="91"/>
      <c r="D38" s="92"/>
      <c r="G38" s="93">
        <v>7</v>
      </c>
      <c r="H38" s="90" t="s">
        <v>169</v>
      </c>
      <c r="I38" s="91"/>
      <c r="J38" s="92"/>
    </row>
    <row r="39" spans="1:10">
      <c r="A39" s="96"/>
      <c r="B39" s="291"/>
      <c r="C39" s="292"/>
      <c r="D39" s="293"/>
      <c r="G39" s="96"/>
      <c r="H39" s="291"/>
      <c r="I39" s="292"/>
      <c r="J39" s="293"/>
    </row>
    <row r="40" spans="1:10" ht="16">
      <c r="A40" s="100"/>
      <c r="B40" s="133" t="s">
        <v>236</v>
      </c>
      <c r="C40" s="102"/>
      <c r="D40" s="132" t="s">
        <v>235</v>
      </c>
      <c r="G40" s="93">
        <v>8</v>
      </c>
      <c r="H40" s="90" t="s">
        <v>169</v>
      </c>
      <c r="I40" s="91"/>
      <c r="J40" s="92"/>
    </row>
    <row r="41" spans="1:10">
      <c r="A41" s="104"/>
      <c r="B41" s="1" t="s">
        <v>171</v>
      </c>
      <c r="D41" s="105" t="s">
        <v>172</v>
      </c>
      <c r="G41" s="96"/>
      <c r="H41" s="291"/>
      <c r="I41" s="292"/>
      <c r="J41" s="293"/>
    </row>
    <row r="42" spans="1:10" ht="51.75" customHeight="1">
      <c r="A42" s="104"/>
      <c r="B42" s="1"/>
      <c r="D42" s="106"/>
      <c r="G42" s="100"/>
      <c r="H42" s="101" t="s">
        <v>173</v>
      </c>
      <c r="I42" s="102"/>
      <c r="J42" s="103" t="s">
        <v>174</v>
      </c>
    </row>
    <row r="43" spans="1:10">
      <c r="A43" s="104"/>
      <c r="B43" s="1" t="str">
        <f>D18</f>
        <v>Sinta Dwi Utami, S.I.P., M.I.Kom</v>
      </c>
      <c r="D43" s="107" t="str">
        <f>D24</f>
        <v>Artyasto Jatisidi, S.I.Kom., M.I.Kom</v>
      </c>
      <c r="G43" s="104"/>
      <c r="H43" s="1" t="s">
        <v>171</v>
      </c>
      <c r="I43" s="84"/>
      <c r="J43" s="105" t="s">
        <v>172</v>
      </c>
    </row>
    <row r="44" spans="1:10">
      <c r="A44" s="104"/>
      <c r="B44" s="1" t="str">
        <f>"NIP "&amp;D19</f>
        <v>NIP 150039/ 25057704</v>
      </c>
      <c r="D44" s="107" t="str">
        <f>"NIP "&amp;D25</f>
        <v>NIP 160039/0301029101</v>
      </c>
      <c r="G44" s="104"/>
      <c r="H44" s="1"/>
      <c r="I44" s="84"/>
      <c r="J44" s="106"/>
    </row>
    <row r="45" spans="1:10">
      <c r="A45" s="108"/>
      <c r="B45" s="109"/>
      <c r="C45" s="110"/>
      <c r="D45" s="111"/>
      <c r="G45" s="104"/>
      <c r="H45" s="1" t="str">
        <f>J14</f>
        <v>Sinta Dwi Utami, S.I.P., M.I.Kom</v>
      </c>
      <c r="I45" s="84"/>
      <c r="J45" s="107" t="str">
        <f>J20</f>
        <v>Artyasto Jatisidi, S.I.Kom., M.I.Kom</v>
      </c>
    </row>
    <row r="46" spans="1:10">
      <c r="G46" s="104"/>
      <c r="H46" s="1" t="str">
        <f>"NIP "&amp;J15</f>
        <v>NIP 150039/ 25057704</v>
      </c>
      <c r="I46" s="84"/>
      <c r="J46" s="107" t="str">
        <f>"NIP "&amp;J21</f>
        <v>NIP 160039/0301029101</v>
      </c>
    </row>
    <row r="47" spans="1:10">
      <c r="G47" s="104"/>
      <c r="H47" s="1"/>
      <c r="I47" s="84"/>
      <c r="J47" s="107"/>
    </row>
    <row r="48" spans="1:10">
      <c r="G48" s="104"/>
      <c r="H48" s="285" t="s">
        <v>175</v>
      </c>
      <c r="I48" s="285"/>
      <c r="J48" s="286"/>
    </row>
    <row r="49" spans="7:10">
      <c r="G49" s="104"/>
      <c r="H49" s="232" t="s">
        <v>176</v>
      </c>
      <c r="I49" s="232"/>
      <c r="J49" s="287"/>
    </row>
    <row r="50" spans="7:10">
      <c r="G50" s="104"/>
      <c r="H50" s="1"/>
      <c r="I50" s="1"/>
      <c r="J50" s="105"/>
    </row>
    <row r="51" spans="7:10">
      <c r="G51" s="104"/>
      <c r="H51" s="1"/>
      <c r="I51" s="1"/>
      <c r="J51" s="105"/>
    </row>
    <row r="52" spans="7:10">
      <c r="G52" s="104"/>
      <c r="I52" s="84"/>
      <c r="J52" s="107"/>
    </row>
    <row r="53" spans="7:10">
      <c r="G53" s="104"/>
      <c r="H53" s="288">
        <f>J26</f>
        <v>0</v>
      </c>
      <c r="I53" s="289"/>
      <c r="J53" s="290"/>
    </row>
    <row r="54" spans="7:10">
      <c r="G54" s="104"/>
      <c r="H54" s="288" t="str">
        <f>"NIP "&amp;J27</f>
        <v xml:space="preserve">NIP </v>
      </c>
      <c r="I54" s="289"/>
      <c r="J54" s="290"/>
    </row>
    <row r="55" spans="7:10">
      <c r="G55" s="108"/>
      <c r="H55" s="109"/>
      <c r="I55" s="110"/>
      <c r="J55" s="111"/>
    </row>
  </sheetData>
  <mergeCells count="17">
    <mergeCell ref="A14:D14"/>
    <mergeCell ref="H48:J48"/>
    <mergeCell ref="H49:J49"/>
    <mergeCell ref="H53:J53"/>
    <mergeCell ref="H54:J54"/>
    <mergeCell ref="A15:B16"/>
    <mergeCell ref="H35:J35"/>
    <mergeCell ref="H37:J37"/>
    <mergeCell ref="B39:D39"/>
    <mergeCell ref="H39:J39"/>
    <mergeCell ref="H41:J41"/>
    <mergeCell ref="A6:D11"/>
    <mergeCell ref="G8:J8"/>
    <mergeCell ref="G10:J10"/>
    <mergeCell ref="G11:H12"/>
    <mergeCell ref="A12:D12"/>
    <mergeCell ref="G3:J7"/>
  </mergeCells>
  <pageMargins left="0.7" right="0.7" top="0.75" bottom="0.75" header="0.3" footer="0.3"/>
  <pageSetup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00"/>
  <sheetViews>
    <sheetView workbookViewId="0">
      <selection activeCell="D22" sqref="D22:E26"/>
    </sheetView>
  </sheetViews>
  <sheetFormatPr baseColWidth="10" defaultColWidth="14.5" defaultRowHeight="15" customHeight="1"/>
  <cols>
    <col min="1" max="1" width="18.6640625" customWidth="1"/>
    <col min="2" max="2" width="13.83203125" customWidth="1"/>
    <col min="3" max="3" width="8.6640625" customWidth="1"/>
    <col min="4" max="4" width="18.6640625" customWidth="1"/>
    <col min="5" max="5" width="13.83203125" customWidth="1"/>
    <col min="6" max="6" width="8.6640625" customWidth="1"/>
    <col min="7" max="7" width="18.6640625" customWidth="1"/>
    <col min="8" max="8" width="13.83203125" customWidth="1"/>
    <col min="9" max="9" width="8.6640625" customWidth="1"/>
    <col min="10" max="10" width="18.6640625" customWidth="1"/>
    <col min="11" max="11" width="13.83203125" customWidth="1"/>
    <col min="12" max="12" width="8.6640625" customWidth="1"/>
    <col min="13" max="13" width="18.6640625" customWidth="1"/>
    <col min="14" max="14" width="13.83203125" customWidth="1"/>
    <col min="15" max="15" width="8.6640625" customWidth="1"/>
  </cols>
  <sheetData>
    <row r="1" spans="1:15" ht="14.25" customHeight="1">
      <c r="A1" s="297" t="s">
        <v>78</v>
      </c>
      <c r="B1" s="242"/>
      <c r="D1" s="297" t="s">
        <v>79</v>
      </c>
      <c r="E1" s="242"/>
      <c r="G1" s="297" t="s">
        <v>80</v>
      </c>
      <c r="H1" s="242"/>
      <c r="J1" s="297" t="s">
        <v>81</v>
      </c>
      <c r="K1" s="242"/>
      <c r="M1" s="297" t="s">
        <v>82</v>
      </c>
      <c r="N1" s="242"/>
    </row>
    <row r="2" spans="1:15" ht="14.25" customHeight="1">
      <c r="A2" s="26" t="s">
        <v>83</v>
      </c>
      <c r="B2" s="26" t="s">
        <v>84</v>
      </c>
      <c r="D2" s="26" t="s">
        <v>83</v>
      </c>
      <c r="E2" s="26" t="s">
        <v>84</v>
      </c>
      <c r="G2" s="26" t="s">
        <v>83</v>
      </c>
      <c r="H2" s="26" t="s">
        <v>84</v>
      </c>
      <c r="J2" s="26" t="s">
        <v>83</v>
      </c>
      <c r="K2" s="26" t="s">
        <v>84</v>
      </c>
      <c r="M2" s="26" t="s">
        <v>83</v>
      </c>
      <c r="N2" s="26" t="s">
        <v>84</v>
      </c>
    </row>
    <row r="3" spans="1:15" ht="14.25" customHeight="1">
      <c r="A3" s="6" t="s">
        <v>82</v>
      </c>
      <c r="B3" s="27">
        <f>B4*C3</f>
        <v>0</v>
      </c>
      <c r="C3" s="28">
        <v>0</v>
      </c>
      <c r="D3" s="6" t="s">
        <v>82</v>
      </c>
      <c r="E3" s="27">
        <f>$E$8*F3</f>
        <v>8.3333333333333321</v>
      </c>
      <c r="F3" s="28">
        <v>8.3333333333333329E-2</v>
      </c>
      <c r="G3" s="6" t="s">
        <v>82</v>
      </c>
      <c r="H3" s="27">
        <f>$H$8*I3</f>
        <v>12.5</v>
      </c>
      <c r="I3" s="28">
        <v>0.125</v>
      </c>
      <c r="J3" s="6" t="s">
        <v>82</v>
      </c>
      <c r="K3" s="27">
        <f>$K$8*L3</f>
        <v>8.3333333333333321</v>
      </c>
      <c r="L3" s="28">
        <v>8.3333333333333329E-2</v>
      </c>
      <c r="M3" s="6" t="s">
        <v>82</v>
      </c>
      <c r="N3" s="27">
        <f>$N$8*O3</f>
        <v>54.166666666666664</v>
      </c>
      <c r="O3" s="28">
        <v>0.54166666666666663</v>
      </c>
    </row>
    <row r="4" spans="1:15" ht="14.25" customHeight="1">
      <c r="A4" s="6" t="s">
        <v>85</v>
      </c>
      <c r="B4" s="27">
        <f>B5*C4</f>
        <v>8.2284432870370364E-2</v>
      </c>
      <c r="C4" s="28">
        <v>4.1666666666666664E-2</v>
      </c>
      <c r="D4" s="6" t="s">
        <v>86</v>
      </c>
      <c r="E4" s="27">
        <f>$E$8*F4</f>
        <v>12.5</v>
      </c>
      <c r="F4" s="28">
        <v>0.125</v>
      </c>
      <c r="G4" s="6" t="s">
        <v>87</v>
      </c>
      <c r="H4" s="27">
        <f>$H$8*I4</f>
        <v>16.666666666666664</v>
      </c>
      <c r="I4" s="28">
        <v>0.16666666666666666</v>
      </c>
      <c r="J4" s="6" t="s">
        <v>88</v>
      </c>
      <c r="K4" s="27">
        <f>$K$8*L4</f>
        <v>45.833333333333329</v>
      </c>
      <c r="L4" s="28">
        <v>0.45833333333333331</v>
      </c>
      <c r="M4" s="6" t="s">
        <v>89</v>
      </c>
      <c r="N4" s="27">
        <f>$N$8*O4</f>
        <v>29.166666666666668</v>
      </c>
      <c r="O4" s="28">
        <v>0.29166666666666669</v>
      </c>
    </row>
    <row r="5" spans="1:15" ht="14.25" customHeight="1">
      <c r="A5" s="6" t="s">
        <v>80</v>
      </c>
      <c r="B5" s="27">
        <f>B6*C5</f>
        <v>1.9748263888888888</v>
      </c>
      <c r="C5" s="28">
        <v>0.125</v>
      </c>
      <c r="D5" s="6" t="s">
        <v>80</v>
      </c>
      <c r="E5" s="27">
        <f>$E$8*F5</f>
        <v>25</v>
      </c>
      <c r="F5" s="28">
        <v>0.25</v>
      </c>
      <c r="G5" s="6" t="s">
        <v>80</v>
      </c>
      <c r="H5" s="27">
        <f>$H$8*I5</f>
        <v>41.666666666666671</v>
      </c>
      <c r="I5" s="28">
        <v>0.41666666666666669</v>
      </c>
      <c r="J5" s="6" t="s">
        <v>80</v>
      </c>
      <c r="K5" s="27">
        <f>$K$8*L5</f>
        <v>25</v>
      </c>
      <c r="L5" s="28">
        <v>0.25</v>
      </c>
      <c r="M5" s="6" t="s">
        <v>80</v>
      </c>
      <c r="N5" s="27">
        <f>$N$8*O5</f>
        <v>12.5</v>
      </c>
      <c r="O5" s="28">
        <v>0.125</v>
      </c>
    </row>
    <row r="6" spans="1:15" ht="14.25" customHeight="1">
      <c r="A6" s="6" t="s">
        <v>79</v>
      </c>
      <c r="B6" s="27">
        <f>B7*C6</f>
        <v>15.798611111111111</v>
      </c>
      <c r="C6" s="28">
        <v>0.29166666666666669</v>
      </c>
      <c r="D6" s="6" t="s">
        <v>79</v>
      </c>
      <c r="E6" s="27">
        <f>$E$8*F6</f>
        <v>45.833333333333329</v>
      </c>
      <c r="F6" s="28">
        <v>0.45833333333333331</v>
      </c>
      <c r="G6" s="6" t="s">
        <v>79</v>
      </c>
      <c r="H6" s="27">
        <f>$H$8*I6</f>
        <v>16.666666666666664</v>
      </c>
      <c r="I6" s="28">
        <v>0.16666666666666666</v>
      </c>
      <c r="J6" s="6" t="s">
        <v>79</v>
      </c>
      <c r="K6" s="27">
        <f>$K$8*L6</f>
        <v>12.5</v>
      </c>
      <c r="L6" s="28">
        <v>0.125</v>
      </c>
      <c r="M6" s="6" t="s">
        <v>79</v>
      </c>
      <c r="N6" s="27">
        <f>$N$8*O6</f>
        <v>4.1666666666666661</v>
      </c>
      <c r="O6" s="28">
        <v>4.1666666666666664E-2</v>
      </c>
    </row>
    <row r="7" spans="1:15" ht="14.25" customHeight="1">
      <c r="A7" s="6" t="s">
        <v>90</v>
      </c>
      <c r="B7" s="27">
        <f>B8*C7</f>
        <v>54.166666666666664</v>
      </c>
      <c r="C7" s="28">
        <v>0.54166666666666663</v>
      </c>
      <c r="D7" s="6" t="s">
        <v>90</v>
      </c>
      <c r="E7" s="27">
        <f>$E$8*F7</f>
        <v>8.3333333333333321</v>
      </c>
      <c r="F7" s="28">
        <v>8.3333333333333329E-2</v>
      </c>
      <c r="G7" s="6" t="s">
        <v>90</v>
      </c>
      <c r="H7" s="27">
        <f>$H$8*I7</f>
        <v>12.5</v>
      </c>
      <c r="I7" s="28">
        <v>0.125</v>
      </c>
      <c r="J7" s="6" t="s">
        <v>90</v>
      </c>
      <c r="K7" s="27">
        <f>$K$8*L7</f>
        <v>8.3333333333333321</v>
      </c>
      <c r="L7" s="28">
        <v>8.3333333333333329E-2</v>
      </c>
      <c r="M7" s="6" t="s">
        <v>90</v>
      </c>
      <c r="N7" s="27">
        <f>$N$8*O7</f>
        <v>0</v>
      </c>
      <c r="O7" s="28">
        <v>0</v>
      </c>
    </row>
    <row r="8" spans="1:15" ht="14.25" customHeight="1">
      <c r="A8" s="6" t="s">
        <v>91</v>
      </c>
      <c r="B8" s="29">
        <f>D22</f>
        <v>100</v>
      </c>
      <c r="C8" s="28"/>
      <c r="D8" s="6" t="s">
        <v>91</v>
      </c>
      <c r="E8" s="29">
        <f>D22</f>
        <v>100</v>
      </c>
      <c r="G8" s="6" t="s">
        <v>91</v>
      </c>
      <c r="H8" s="29">
        <f>D22</f>
        <v>100</v>
      </c>
      <c r="J8" s="6" t="s">
        <v>91</v>
      </c>
      <c r="K8" s="29">
        <f>D22</f>
        <v>100</v>
      </c>
      <c r="M8" s="6" t="s">
        <v>91</v>
      </c>
      <c r="N8" s="29">
        <f>D22</f>
        <v>100</v>
      </c>
    </row>
    <row r="9" spans="1:15" ht="14.25" customHeight="1"/>
    <row r="10" spans="1:15" ht="14.25" customHeight="1"/>
    <row r="11" spans="1:15" ht="14.25" customHeight="1"/>
    <row r="12" spans="1:15" ht="14.25" customHeight="1"/>
    <row r="13" spans="1:15" ht="14.25" customHeight="1"/>
    <row r="14" spans="1:15" ht="14.25" customHeight="1"/>
    <row r="15" spans="1:15" ht="14.25" customHeight="1"/>
    <row r="16" spans="1:15" ht="14.25" customHeight="1"/>
    <row r="17" spans="1:5" ht="14.25" customHeight="1"/>
    <row r="18" spans="1:5" ht="14.25" customHeight="1"/>
    <row r="19" spans="1:5" ht="14.25" customHeight="1"/>
    <row r="20" spans="1:5" ht="14.25" customHeight="1">
      <c r="A20" s="2"/>
    </row>
    <row r="21" spans="1:5" ht="14.25" customHeight="1"/>
    <row r="22" spans="1:5" ht="14.25" customHeight="1">
      <c r="A22" s="298" t="str">
        <f>"JUMLAH PEGAWAI "&amp;'SKP Pegawai'!C11</f>
        <v>JUMLAH PEGAWAI Fakultas Komunikasi dan Desain Kreatif</v>
      </c>
      <c r="B22" s="256"/>
      <c r="C22" s="257"/>
      <c r="D22" s="300">
        <v>100</v>
      </c>
      <c r="E22" s="257"/>
    </row>
    <row r="23" spans="1:5" ht="14.25" customHeight="1">
      <c r="A23" s="299"/>
      <c r="B23" s="233"/>
      <c r="C23" s="214"/>
      <c r="D23" s="299"/>
      <c r="E23" s="214"/>
    </row>
    <row r="24" spans="1:5" ht="14.25" customHeight="1">
      <c r="A24" s="299"/>
      <c r="B24" s="233"/>
      <c r="C24" s="214"/>
      <c r="D24" s="299"/>
      <c r="E24" s="214"/>
    </row>
    <row r="25" spans="1:5" ht="14.25" customHeight="1">
      <c r="A25" s="299"/>
      <c r="B25" s="233"/>
      <c r="C25" s="214"/>
      <c r="D25" s="299"/>
      <c r="E25" s="214"/>
    </row>
    <row r="26" spans="1:5" ht="14.25" customHeight="1">
      <c r="A26" s="215"/>
      <c r="B26" s="216"/>
      <c r="C26" s="217"/>
      <c r="D26" s="215"/>
      <c r="E26" s="217"/>
    </row>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7">
    <mergeCell ref="J1:K1"/>
    <mergeCell ref="M1:N1"/>
    <mergeCell ref="A22:C26"/>
    <mergeCell ref="D22:E26"/>
    <mergeCell ref="A1:B1"/>
    <mergeCell ref="D1:E1"/>
    <mergeCell ref="G1:H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PK Kasatker</vt:lpstr>
      <vt:lpstr>SKP Pimpinan</vt:lpstr>
      <vt:lpstr>Manual Indikator</vt:lpstr>
      <vt:lpstr>Matriks</vt:lpstr>
      <vt:lpstr>SKP Pegawai</vt:lpstr>
      <vt:lpstr>Lampiran SKP</vt:lpstr>
      <vt:lpstr>Evaluasi Pegawai</vt:lpstr>
      <vt:lpstr>Dok.ev</vt:lpstr>
      <vt:lpstr>CD</vt:lpstr>
      <vt:lpstr>K</vt:lpstr>
      <vt:lpstr>PD</vt:lpstr>
      <vt:lpstr>Dok.ev!Print_Area</vt:lpstr>
      <vt:lpstr>'Evaluasi Pegawai'!Print_Area</vt:lpstr>
      <vt:lpstr>'Lampiran SKP'!Print_Area</vt:lpstr>
      <vt:lpstr>'SKP Pegawai'!Print_Area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Wahyu Aji</dc:creator>
  <cp:lastModifiedBy>sintadwiutami@gmail.com</cp:lastModifiedBy>
  <cp:lastPrinted>2025-03-18T16:24:42Z</cp:lastPrinted>
  <dcterms:created xsi:type="dcterms:W3CDTF">2022-03-10T07:36:51Z</dcterms:created>
  <dcterms:modified xsi:type="dcterms:W3CDTF">2026-05-11T19:47:17Z</dcterms:modified>
</cp:coreProperties>
</file>