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ink/ink1.xml" ContentType="application/inkml+xml"/>
  <Override PartName="/xl/drawings/drawing2.xml" ContentType="application/vnd.openxmlformats-officedocument.drawing+xml"/>
  <Override PartName="/xl/ink/ink2.xml" ContentType="application/inkml+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ink/ink3.xml" ContentType="application/inkml+xml"/>
  <Override PartName="/xl/drawings/drawing5.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ee897643a63df825/Documents/BKD GENAP 2526/"/>
    </mc:Choice>
  </mc:AlternateContent>
  <xr:revisionPtr revIDLastSave="0" documentId="8_{321C4778-5877-4746-899E-BB00EBE251A8}" xr6:coauthVersionLast="47" xr6:coauthVersionMax="47" xr10:uidLastSave="{00000000-0000-0000-0000-000000000000}"/>
  <bookViews>
    <workbookView xWindow="-98" yWindow="-98" windowWidth="21795" windowHeight="12975" tabRatio="868" firstSheet="4" activeTab="7" xr2:uid="{00000000-000D-0000-FFFF-FFFF00000000}"/>
  </bookViews>
  <sheets>
    <sheet name="PK Kasatker" sheetId="8" state="hidden" r:id="rId1"/>
    <sheet name="SKP Pimpinan" sheetId="10" state="hidden" r:id="rId2"/>
    <sheet name="Manual Indikator" sheetId="13" state="hidden" r:id="rId3"/>
    <sheet name="Matriks" sheetId="9" state="hidden" r:id="rId4"/>
    <sheet name="SKP Pegawai" sheetId="11" r:id="rId5"/>
    <sheet name="Lampiran SKP" sheetId="12" r:id="rId6"/>
    <sheet name="Evaluasi Pegawai" sheetId="3" r:id="rId7"/>
    <sheet name="Dok.ev" sheetId="14" r:id="rId8"/>
    <sheet name="CD" sheetId="6" state="hidden" r:id="rId9"/>
    <sheet name="K" sheetId="5" state="hidden" r:id="rId10"/>
    <sheet name="PD" sheetId="7" state="hidden" r:id="rId11"/>
  </sheets>
  <externalReferences>
    <externalReference r:id="rId12"/>
    <externalReference r:id="rId13"/>
  </externalReferences>
  <definedNames>
    <definedName name="asdep">#REF!</definedName>
    <definedName name="Eli">#REF!</definedName>
    <definedName name="fajar">#REF!</definedName>
    <definedName name="kegiatan">#REF!</definedName>
    <definedName name="KRITERIA">INDIRECT('[1]Evaluasi kual'!$G$27)</definedName>
    <definedName name="POLAKUAL" localSheetId="0">INDIRECT('[1]Evaluasi kual'!$A$15)</definedName>
    <definedName name="POLAKUAL">INDIRECT([2]Evaluasi!$A$15)</definedName>
    <definedName name="_xlnm.Print_Area" localSheetId="7">Dok.ev!$A$1:$D$46,Dok.ev!$F$1:$K$56</definedName>
    <definedName name="_xlnm.Print_Area" localSheetId="6">'Evaluasi Pegawai'!$A$1:$K$84</definedName>
    <definedName name="_xlnm.Print_Area" localSheetId="5">'Lampiran SKP'!$A$1:$C$20</definedName>
    <definedName name="_xlnm.Print_Area" localSheetId="4">'SKP Pegawai'!$A$1:$F$75</definedName>
    <definedName name="s">#REF!</definedName>
    <definedName name="sfsd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3" i="14" l="1"/>
  <c r="B29" i="3"/>
  <c r="B30" i="3"/>
  <c r="B31" i="3"/>
  <c r="B32" i="3"/>
  <c r="B33" i="3"/>
  <c r="B34" i="3"/>
  <c r="B35" i="3"/>
  <c r="B36" i="3"/>
  <c r="B20" i="3"/>
  <c r="B21" i="3"/>
  <c r="B22" i="3"/>
  <c r="B23" i="3"/>
  <c r="B24" i="3"/>
  <c r="B25" i="3"/>
  <c r="B26" i="3"/>
  <c r="B27" i="3"/>
  <c r="B28" i="3"/>
  <c r="M31" i="3"/>
  <c r="M33" i="3"/>
  <c r="M35" i="3"/>
  <c r="M27" i="3" l="1"/>
  <c r="M29" i="3"/>
  <c r="C14" i="12"/>
  <c r="M21" i="3"/>
  <c r="M23" i="3"/>
  <c r="M25" i="3"/>
  <c r="E75" i="11" l="1"/>
  <c r="B75" i="11"/>
  <c r="B5" i="9" l="1"/>
  <c r="B4" i="13" l="1"/>
  <c r="B3" i="13"/>
  <c r="B40" i="3" l="1"/>
  <c r="B41" i="3"/>
  <c r="B38" i="3"/>
  <c r="M40" i="3"/>
  <c r="B39" i="3"/>
  <c r="B19" i="3"/>
  <c r="G6" i="3"/>
  <c r="A6" i="3"/>
  <c r="M38" i="3" l="1"/>
  <c r="E66" i="10" l="1"/>
  <c r="E65" i="10"/>
  <c r="B66" i="10"/>
  <c r="B65" i="10"/>
  <c r="B20" i="12"/>
  <c r="H84" i="3"/>
  <c r="E74" i="11"/>
  <c r="H83" i="3" s="1"/>
  <c r="B74" i="11"/>
  <c r="B19" i="12" s="1"/>
  <c r="M53" i="3"/>
  <c r="M57" i="3"/>
  <c r="M61" i="3"/>
  <c r="M65" i="3"/>
  <c r="M69" i="3"/>
  <c r="M49" i="3"/>
  <c r="M45" i="3"/>
  <c r="D36" i="14"/>
  <c r="J32" i="14" s="1"/>
  <c r="H54" i="14"/>
  <c r="H53" i="14"/>
  <c r="J9" i="3"/>
  <c r="D25" i="14" s="1"/>
  <c r="J10" i="3"/>
  <c r="D26" i="14" s="1"/>
  <c r="J11" i="3"/>
  <c r="D27" i="14" s="1"/>
  <c r="J23" i="14" s="1"/>
  <c r="J12" i="3"/>
  <c r="D28" i="14" s="1"/>
  <c r="J24" i="14" s="1"/>
  <c r="J8" i="3"/>
  <c r="D24" i="14" s="1"/>
  <c r="J20" i="14" s="1"/>
  <c r="J45" i="14" s="1"/>
  <c r="D9" i="3"/>
  <c r="D19" i="14" s="1"/>
  <c r="D10" i="3"/>
  <c r="D20" i="14" s="1"/>
  <c r="J16" i="14" s="1"/>
  <c r="D11" i="3"/>
  <c r="D21" i="14" s="1"/>
  <c r="J17" i="14" s="1"/>
  <c r="D12" i="3"/>
  <c r="D22" i="14" s="1"/>
  <c r="J18" i="14" s="1"/>
  <c r="D8" i="3"/>
  <c r="D18" i="14" s="1"/>
  <c r="A22" i="6"/>
  <c r="M19" i="3"/>
  <c r="M42" i="3" s="1"/>
  <c r="A1" i="7"/>
  <c r="B8" i="6"/>
  <c r="B7" i="6" s="1"/>
  <c r="B6" i="6" s="1"/>
  <c r="E8" i="6"/>
  <c r="E6" i="6" s="1"/>
  <c r="E6" i="7" s="1"/>
  <c r="H8" i="6"/>
  <c r="H4" i="6" s="1"/>
  <c r="F4" i="7" s="1"/>
  <c r="K8" i="6"/>
  <c r="K7" i="6" s="1"/>
  <c r="G7" i="7" s="1"/>
  <c r="N8" i="6"/>
  <c r="N4" i="6" s="1"/>
  <c r="H4" i="7" s="1"/>
  <c r="B3" i="5"/>
  <c r="C3" i="5"/>
  <c r="D3" i="5"/>
  <c r="B4" i="5"/>
  <c r="C4" i="5"/>
  <c r="D4" i="5"/>
  <c r="B5" i="5"/>
  <c r="C5" i="5"/>
  <c r="D5" i="5"/>
  <c r="C9" i="5"/>
  <c r="C10" i="5"/>
  <c r="C11" i="5"/>
  <c r="C12" i="5"/>
  <c r="C13" i="5"/>
  <c r="C14" i="5"/>
  <c r="C15" i="5"/>
  <c r="C16" i="5"/>
  <c r="C17" i="5"/>
  <c r="C18" i="5"/>
  <c r="C19" i="5"/>
  <c r="C20" i="5"/>
  <c r="C21" i="5"/>
  <c r="C22" i="5"/>
  <c r="C23" i="5"/>
  <c r="C24" i="5"/>
  <c r="C25" i="5"/>
  <c r="C26" i="5"/>
  <c r="D37" i="14"/>
  <c r="J33" i="14" s="1"/>
  <c r="J22" i="14" l="1"/>
  <c r="E7" i="6"/>
  <c r="E7" i="7" s="1"/>
  <c r="C19" i="12"/>
  <c r="H7" i="6"/>
  <c r="F7" i="7" s="1"/>
  <c r="K5" i="6"/>
  <c r="G5" i="7" s="1"/>
  <c r="H5" i="6"/>
  <c r="F5" i="7" s="1"/>
  <c r="E4" i="6"/>
  <c r="E4" i="7" s="1"/>
  <c r="N5" i="6"/>
  <c r="H5" i="7" s="1"/>
  <c r="C20" i="12"/>
  <c r="B5" i="6"/>
  <c r="D6" i="7"/>
  <c r="B6" i="7" s="1"/>
  <c r="N6" i="6"/>
  <c r="H6" i="7" s="1"/>
  <c r="E5" i="6"/>
  <c r="E5" i="7" s="1"/>
  <c r="K3" i="6"/>
  <c r="G3" i="7" s="1"/>
  <c r="D7" i="7"/>
  <c r="H6" i="6"/>
  <c r="F6" i="7" s="1"/>
  <c r="E3" i="6"/>
  <c r="E3" i="7" s="1"/>
  <c r="N7" i="6"/>
  <c r="H7" i="7" s="1"/>
  <c r="K4" i="6"/>
  <c r="G4" i="7" s="1"/>
  <c r="N3" i="6"/>
  <c r="H3" i="7" s="1"/>
  <c r="K6" i="6"/>
  <c r="G6" i="7" s="1"/>
  <c r="H3" i="6"/>
  <c r="F3" i="7" s="1"/>
  <c r="J21" i="14"/>
  <c r="J46" i="14" s="1"/>
  <c r="D44" i="14"/>
  <c r="M43" i="3"/>
  <c r="D43" i="14"/>
  <c r="B2" i="7"/>
  <c r="B7" i="7"/>
  <c r="M73" i="3"/>
  <c r="M74" i="3" s="1"/>
  <c r="J15" i="14"/>
  <c r="H46" i="14" s="1"/>
  <c r="B44" i="14"/>
  <c r="J14" i="14"/>
  <c r="H45" i="14" s="1"/>
  <c r="D5" i="7" l="1"/>
  <c r="B5" i="7" s="1"/>
  <c r="B4" i="6"/>
  <c r="B3" i="6" l="1"/>
  <c r="D3" i="7" s="1"/>
  <c r="B3" i="7" s="1"/>
  <c r="D4" i="7"/>
  <c r="B4" i="7" s="1"/>
  <c r="B8" i="7"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<sst xmlns="http://schemas.openxmlformats.org/spreadsheetml/2006/main" count="651" uniqueCount="289">
  <si>
    <t>SASARAN KINERJA PEGAWAI</t>
  </si>
  <si>
    <t>PENDEKATAN HASIL KERJA KUANTITATIF</t>
  </si>
  <si>
    <t>PERIODE PENILAIAN:</t>
  </si>
  <si>
    <t>PEGAWAI YANG DINILAI</t>
  </si>
  <si>
    <t>PEJABAT PENILAI KINERJA</t>
  </si>
  <si>
    <t>NAMA</t>
  </si>
  <si>
    <t>NIP</t>
  </si>
  <si>
    <t>PANGKAT/GOL. RUANG</t>
  </si>
  <si>
    <t>JABATAN</t>
  </si>
  <si>
    <t>UNIT KERJA</t>
  </si>
  <si>
    <t>HASIL KERJA</t>
  </si>
  <si>
    <t>NO.</t>
  </si>
  <si>
    <t>RENCANA HASIL KERJA</t>
  </si>
  <si>
    <t>A. UTAMA</t>
  </si>
  <si>
    <t>B. TAMBAHAN</t>
  </si>
  <si>
    <t>PERILAKU KERJA</t>
  </si>
  <si>
    <t>Berorientasi pelayanan</t>
  </si>
  <si>
    <t>- Memahami dan memenuhi kebutuhan masyarakat</t>
  </si>
  <si>
    <t>Ekspektasi Khusus Pimpinan:</t>
  </si>
  <si>
    <t>- Ramah, cekatan, solutif, dan dapat diandalkan</t>
  </si>
  <si>
    <t>- Melakukan perbaikan tiada henti</t>
  </si>
  <si>
    <t>Akuntabel</t>
  </si>
  <si>
    <t>- Melaksanakan tugas dengan jujur, bertanggungjawab, cermat, disiplin dan berintegritas tinggi</t>
  </si>
  <si>
    <t>- Menggunakan kekayaan dan barang milik negara secara bertanggungjawab, efektif, dan efisien</t>
  </si>
  <si>
    <t>- Tidak menyalahgunakan kewenangan jabatan</t>
  </si>
  <si>
    <t>Kompeten</t>
  </si>
  <si>
    <t>- Meningkatkan kompetensi diri untuk menjawab tantangan yang selalu berubah</t>
  </si>
  <si>
    <t>- Membantu orang lain belajar</t>
  </si>
  <si>
    <t>- Melaksanakan tugas dengan kualitas terbaik</t>
  </si>
  <si>
    <t>Harmonis</t>
  </si>
  <si>
    <t>- Menghargai setiap orang apapun latar belakangnya</t>
  </si>
  <si>
    <t>- Suka menolong orang lain</t>
  </si>
  <si>
    <t>- Membangun lingkungan kerja yang kondusif</t>
  </si>
  <si>
    <t>Loyal</t>
  </si>
  <si>
    <t>- Memegang teguh ideologi Pancasila, Undang-Undang Dasar Negara Republik Indonesia Tahun 1945, setia kepada Negara Kesatuan Republik Indonesia serta pemerintahan yang sah</t>
  </si>
  <si>
    <t>- Menjaga nama baik sesama ASN, Pimpinan, Instansi, dan Negara</t>
  </si>
  <si>
    <t>- Menjaga rahasia jabatan dan negara</t>
  </si>
  <si>
    <t>Adaptif</t>
  </si>
  <si>
    <t>- Cepat menyesuaikan diri menghadapi perubahan</t>
  </si>
  <si>
    <t>- Terus berinovasi dan mengembangkan kreativitas</t>
  </si>
  <si>
    <t>- Bertindak proaktif</t>
  </si>
  <si>
    <t>Kolaboratif</t>
  </si>
  <si>
    <t>- Memberi kesempatan kepada berbagai pihak untuk berkontribusi</t>
  </si>
  <si>
    <t>- Terbuka dalam bekerja sama untuk menghasilkan nilai tambah</t>
  </si>
  <si>
    <t>- Menggerakkan pemanfaatan berbagai sumberdaya untuk tujuan bersama</t>
  </si>
  <si>
    <t>Pejabat Penilai Kinerja</t>
  </si>
  <si>
    <t>LAMPIRAN SASARAN KINERJA PEGAWAI</t>
  </si>
  <si>
    <t>DUKUNGAN SUMBER DAYA</t>
  </si>
  <si>
    <t>SKEMA PERTANGGUNGJAWABAN</t>
  </si>
  <si>
    <t>KONSEKUENSI</t>
  </si>
  <si>
    <t>EVALUASI KINERJA PEGAWAI</t>
  </si>
  <si>
    <t>BAGI PEJABAT ADMINISTRASI DAN PEJABAT FUNGSIONAL</t>
  </si>
  <si>
    <t xml:space="preserve">INSTANSI </t>
  </si>
  <si>
    <t>CAPAIAN KINERJA ORGANISASI*</t>
  </si>
  <si>
    <t>POLA DISTRIBUSI:</t>
  </si>
  <si>
    <t>REALISASI BERDASARKAN BUKTI DUKUNG</t>
  </si>
  <si>
    <t>UMPAN BALIK BERKELANJUTAN BERDASARKAN BUKTI DUKUNG</t>
  </si>
  <si>
    <t>RATING HASIL KERJA*</t>
  </si>
  <si>
    <t>SESUAI EKSPEKTASI</t>
  </si>
  <si>
    <t>RATING PERILAKU KERJA*</t>
  </si>
  <si>
    <t>PREDIKAT KINERJA PEGAWAI*</t>
  </si>
  <si>
    <t>Di Atas Ekspektasi</t>
  </si>
  <si>
    <t>Sesuai Ekspektasi</t>
  </si>
  <si>
    <t>Di Bawah Ekspektasi</t>
  </si>
  <si>
    <t>Sesuai
Ekspektasi</t>
  </si>
  <si>
    <t>Di Atas
Ekspektasi</t>
  </si>
  <si>
    <t>Hasil Kerja</t>
  </si>
  <si>
    <t>Perilaku Kerja</t>
  </si>
  <si>
    <t>Concatenate</t>
  </si>
  <si>
    <t>Hasil</t>
  </si>
  <si>
    <t>SANGAT BAIK</t>
  </si>
  <si>
    <t>BAIK</t>
  </si>
  <si>
    <t>BUTUH PERBAIKAN</t>
  </si>
  <si>
    <r>
      <rPr>
        <sz val="8"/>
        <rFont val="Calibri"/>
        <family val="2"/>
      </rPr>
      <t>KURANG/</t>
    </r>
    <r>
      <rPr>
        <i/>
        <sz val="8"/>
        <rFont val="Calibri"/>
        <family val="2"/>
      </rPr>
      <t>MISS CONDUCT</t>
    </r>
  </si>
  <si>
    <r>
      <rPr>
        <sz val="8"/>
        <rFont val="Calibri"/>
        <family val="2"/>
      </rPr>
      <t>KURANG/</t>
    </r>
    <r>
      <rPr>
        <i/>
        <sz val="8"/>
        <rFont val="Calibri"/>
        <family val="2"/>
      </rPr>
      <t>MISS CONDUCT</t>
    </r>
  </si>
  <si>
    <t>SANGAT KURANG</t>
  </si>
  <si>
    <r>
      <rPr>
        <sz val="8"/>
        <rFont val="Calibri"/>
        <family val="2"/>
      </rPr>
      <t>KURANG/</t>
    </r>
    <r>
      <rPr>
        <i/>
        <sz val="8"/>
        <rFont val="Calibri"/>
        <family val="2"/>
      </rPr>
      <t>MISS CONDUCT</t>
    </r>
  </si>
  <si>
    <t>KURANG/MISS CONDUCT</t>
  </si>
  <si>
    <t>Istimewa</t>
  </si>
  <si>
    <t>Baik</t>
  </si>
  <si>
    <t>Butuh Perbaikan</t>
  </si>
  <si>
    <r>
      <rPr>
        <sz val="11"/>
        <rFont val="Calibri"/>
        <family val="2"/>
      </rPr>
      <t>Kurang/</t>
    </r>
    <r>
      <rPr>
        <i/>
        <sz val="11"/>
        <rFont val="Calibri"/>
        <family val="2"/>
      </rPr>
      <t>Misconduct</t>
    </r>
  </si>
  <si>
    <t>Sangat Kurang</t>
  </si>
  <si>
    <t>Kategori</t>
  </si>
  <si>
    <t>Pola Distribusi</t>
  </si>
  <si>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</si>
  <si>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</si>
  <si>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</si>
  <si>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</si>
  <si>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r>
      <rPr>
        <sz val="11"/>
        <rFont val="Calibri"/>
        <family val="2"/>
      </rPr>
      <t>Kurang/</t>
    </r>
    <r>
      <rPr>
        <i/>
        <sz val="11"/>
        <rFont val="Calibri"/>
        <family val="2"/>
      </rPr>
      <t>Misconduct</t>
    </r>
  </si>
  <si>
    <t>Sangat Baik</t>
  </si>
  <si>
    <t>Jumlah</t>
  </si>
  <si>
    <t>Kurang/Missconduct</t>
  </si>
  <si>
    <t>Sangat
Kurang</t>
  </si>
  <si>
    <r>
      <rPr>
        <sz val="11"/>
        <rFont val="Calibri"/>
        <family val="2"/>
      </rPr>
      <t xml:space="preserve">Kurang/
</t>
    </r>
    <r>
      <rPr>
        <i/>
        <sz val="11"/>
        <rFont val="Calibri"/>
        <family val="2"/>
      </rPr>
      <t>Misconduct</t>
    </r>
  </si>
  <si>
    <t>Butuh
Perbaikan</t>
  </si>
  <si>
    <t>Sangat
Baik</t>
  </si>
  <si>
    <t>PERJANJIAN KINERJA PIMPINAN UNIT KERJA</t>
  </si>
  <si>
    <t>Sasaran</t>
  </si>
  <si>
    <t>Indikator Kinerja Kegiatan</t>
  </si>
  <si>
    <t>Target</t>
  </si>
  <si>
    <t>**silakan disesuaikan dengan PK Pimpinan Unit Kerja</t>
  </si>
  <si>
    <t>MATRIKS PERAN HASIL ANTARA PIMPINAN UNIT KERJA DAN KETUA TIM</t>
  </si>
  <si>
    <t>silakan diambahkan kolom jika belum mengakomodir seluruh IKK dari Pimpinan Unit Kerja</t>
  </si>
  <si>
    <t>silakan diambahkan baris jika belum mengakomodir ketua tim atau pegawai yang mendapat penugasan langsung dari Pimpinan Unit Kerja</t>
  </si>
  <si>
    <t>Nama Pimpinan Unit Kerja</t>
  </si>
  <si>
    <t>A</t>
  </si>
  <si>
    <t>Ketua Tim…</t>
  </si>
  <si>
    <t>MATRIKS PERAN HASIL ANTARA KETUA TIM… DAN ANGGOTA TIM…</t>
  </si>
  <si>
    <t>silakan diambahkan kolom jika belum mengakomodir seluruh hasil Ketua Tim yang dimaksud</t>
  </si>
  <si>
    <t>silakan diambahkan baris jika belum mengakomodir seluruh pegawai anggota tim yang dimaksud</t>
  </si>
  <si>
    <t>B</t>
  </si>
  <si>
    <t>Anggota 1</t>
  </si>
  <si>
    <t>C</t>
  </si>
  <si>
    <t>Anggota 2</t>
  </si>
  <si>
    <t>D</t>
  </si>
  <si>
    <r>
      <t xml:space="preserve">PENDEKATAN HASIL KERJA </t>
    </r>
    <r>
      <rPr>
        <b/>
        <sz val="11"/>
        <rFont val="BookmanOldStyle"/>
      </rPr>
      <t>KUALITATIF</t>
    </r>
  </si>
  <si>
    <t>BAGI PEJABAT PIMPINAN TINGGI DAN PIMPINAN UNIT KERJA MANDIRI</t>
  </si>
  <si>
    <t xml:space="preserve">(NAMA INSTANSI) </t>
  </si>
  <si>
    <t>PERIODE PENILAIAN: ….. JANUARI SD … DESEMBER TAHUN ….</t>
  </si>
  <si>
    <t xml:space="preserve">NO </t>
  </si>
  <si>
    <t xml:space="preserve">PEGAWAI YANG DINILAI </t>
  </si>
  <si>
    <t xml:space="preserve">NAMA </t>
  </si>
  <si>
    <t xml:space="preserve">NIP </t>
  </si>
  <si>
    <r>
      <t xml:space="preserve">NIP </t>
    </r>
    <r>
      <rPr>
        <i/>
        <sz val="11"/>
        <rFont val="BookmanOldStyle"/>
      </rPr>
      <t>(*opsional)</t>
    </r>
  </si>
  <si>
    <t xml:space="preserve">PANGKAT/ GOL. RUANG </t>
  </si>
  <si>
    <t>PANGKAT/ GOL. RUANG</t>
  </si>
  <si>
    <t xml:space="preserve">JABATAN </t>
  </si>
  <si>
    <t xml:space="preserve">UNIT KERJA </t>
  </si>
  <si>
    <t>(Hasil yang diharapkan dengan prioritas tinggi disertai dengan Jabatan Pimpinan yang memberikan penugasan)</t>
  </si>
  <si>
    <t>Ukuran keberhasilan/ Indikator Kinerja Individu, Target, dan Perspektif :</t>
  </si>
  <si>
    <t>…..</t>
  </si>
  <si>
    <t>(Hasil yang diharapkan dengan prioritas rendah disertai dengan Jabatan Pimpinan yang memberikan penugasan)</t>
  </si>
  <si>
    <t>PERILAKU KERJA*</t>
  </si>
  <si>
    <r>
      <t>- Memahami dan memenuhi kebutuhan masyarakat</t>
    </r>
    <r>
      <rPr>
        <sz val="11"/>
        <color indexed="8"/>
        <rFont val="Calibri"/>
        <family val="2"/>
      </rPr>
      <t/>
    </r>
  </si>
  <si>
    <r>
      <t xml:space="preserve">- Melaksanakan tugas dengan jujur, bertanggung jawab, cermat,
disiplin, dan berintegritas tinggi
</t>
    </r>
    <r>
      <rPr>
        <sz val="9"/>
        <color indexed="54"/>
        <rFont val="TrebuchetMS"/>
      </rPr>
      <t/>
    </r>
  </si>
  <si>
    <t>- Menggunakan kekayaan dan barang milik negara secara bertanggung
jawab, efektif, dan efisien.</t>
  </si>
  <si>
    <t>- Meningkatkan kompetensi diri untuk menjawab tantangan yang selalu
berubah</t>
  </si>
  <si>
    <t>- Memegang teguh ideologi Pancasila, Undang-Undang Dasar Negara
Republik Indonesia Tahun 1945, setia pada Negara Kesatuan Republik
Indonesia serta pemerintahan yang sah</t>
  </si>
  <si>
    <t>- Menggerakkan pemanfaatan berbagai sumberdaya untuk tujuan
bersama</t>
  </si>
  <si>
    <t>(tempat), (tanggal, bulan, tahun)</t>
  </si>
  <si>
    <t xml:space="preserve">Pegawai yang Dinilai </t>
  </si>
  <si>
    <t>BAGI PEJABAT ADMINISTRASI/ FUNGSIONAL</t>
  </si>
  <si>
    <t>Ukuran keberhasilan/ Indikator Kinerja Individu, Target :</t>
  </si>
  <si>
    <t>HASIL KERJA
1-Dibawah Ekspektasi
2- Sesuai Ekspektasi
3- diatas Ekspektasi</t>
  </si>
  <si>
    <t>DIATAS EKSPEKTASI</t>
  </si>
  <si>
    <t>DIBAWAH EKSPEKTASI</t>
  </si>
  <si>
    <t>MANUAL INDIKATOR KINERJA SKP KEPALA BIRO SDM</t>
  </si>
  <si>
    <t>KEMENDIKBUDRISTEK</t>
  </si>
  <si>
    <t>PERIODE PENILAIAN:  JANUARI SD DESEMBER TAHUN 2022</t>
  </si>
  <si>
    <t>UKURAN KEBERHASILAN/ INDIKATOR KINERJA DAN TARGET</t>
  </si>
  <si>
    <t xml:space="preserve">TUJUAN </t>
  </si>
  <si>
    <t xml:space="preserve">DESKRIPSI </t>
  </si>
  <si>
    <t>Definisi</t>
  </si>
  <si>
    <r>
      <t xml:space="preserve">Formula </t>
    </r>
    <r>
      <rPr>
        <i/>
        <sz val="11"/>
        <color indexed="8"/>
        <rFont val="Times New Roman"/>
        <family val="1"/>
      </rPr>
      <t>(opsional bagi pendekatan hasil kerja kualitatif)</t>
    </r>
  </si>
  <si>
    <r>
      <t xml:space="preserve">SATUAN PENGUKURAN
</t>
    </r>
    <r>
      <rPr>
        <i/>
        <sz val="11"/>
        <color indexed="8"/>
        <rFont val="Times New Roman"/>
        <family val="1"/>
      </rPr>
      <t>(opsional bagi pendekatan hasil kerja kualitatif)</t>
    </r>
  </si>
  <si>
    <t>KUALITAS DAN TINGKAT KENDALI</t>
  </si>
  <si>
    <t xml:space="preserve">SUMBER DATA </t>
  </si>
  <si>
    <t xml:space="preserve">PERIODE PELAPORAN </t>
  </si>
  <si>
    <t>TIDAK ADA KEBERATAN NILAI KINERJA</t>
  </si>
  <si>
    <t>ADA KEBERATAN NILAI KINERJA</t>
  </si>
  <si>
    <t>PERIODE*: TRIWULAN I/II/III/IV-AKHIR**</t>
  </si>
  <si>
    <t>KEMENTERIAN PENDIDIKAN, KEBUDAYAAN, RISET, DAN TEKNOLOGI</t>
  </si>
  <si>
    <t>…JANUARI S.D. …DESEMBER TAHUN…</t>
  </si>
  <si>
    <t>:</t>
  </si>
  <si>
    <t>ATASAN PEJABAT PENILAI KINERJA</t>
  </si>
  <si>
    <t>EVALUASI KINERJA</t>
  </si>
  <si>
    <t>CAPAIAN KINERJA ORGANISASI</t>
  </si>
  <si>
    <t>PREDIKAT KINERJA PEGAWAI</t>
  </si>
  <si>
    <t>CATATAN/ REKOMENDASI</t>
  </si>
  <si>
    <t>REKOMENDASI</t>
  </si>
  <si>
    <t>Pegawai yang dinilai</t>
  </si>
  <si>
    <t>Pejabat Penilai Kinerja,</t>
  </si>
  <si>
    <t>10. (Tempat, Tanggal Bulan Tahun penandatanganan)</t>
  </si>
  <si>
    <t>9. (Tempat, Tanggal Bulan Tahun
penandatanganan)</t>
  </si>
  <si>
    <t>11. (Tempat, Tanggal Bulan Tahun
penandatanganan)</t>
  </si>
  <si>
    <t>Atasan Pejabat Penilai Kinerja,</t>
  </si>
  <si>
    <t>DOKUMEN EVALUASI KINERJA PEGAWAI</t>
  </si>
  <si>
    <t xml:space="preserve">Rekomendasi </t>
  </si>
  <si>
    <t xml:space="preserve">Angka </t>
  </si>
  <si>
    <r>
      <t xml:space="preserve">( ) </t>
    </r>
    <r>
      <rPr>
        <i/>
        <sz val="11"/>
        <color indexed="8"/>
        <rFont val="Times New Roman"/>
        <family val="1"/>
      </rPr>
      <t>Outcome ( ) Outcome Antara ( ) Output kendali rendah</t>
    </r>
  </si>
  <si>
    <t>( ) Bulanan  ( ) Triwulanan ( ) Semesteran (  ) Tahunan</t>
  </si>
  <si>
    <r>
      <t xml:space="preserve">PERIODE: </t>
    </r>
    <r>
      <rPr>
        <strike/>
        <sz val="11"/>
        <rFont val="Calibri"/>
        <family val="2"/>
      </rPr>
      <t>TRIWULAN I</t>
    </r>
    <r>
      <rPr>
        <sz val="11"/>
        <rFont val="Calibri"/>
        <family val="2"/>
      </rPr>
      <t>/</t>
    </r>
    <r>
      <rPr>
        <strike/>
        <sz val="11"/>
        <rFont val="Calibri"/>
        <family val="2"/>
      </rPr>
      <t>II</t>
    </r>
    <r>
      <rPr>
        <sz val="11"/>
        <rFont val="Calibri"/>
        <family val="2"/>
      </rPr>
      <t>/</t>
    </r>
    <r>
      <rPr>
        <strike/>
        <sz val="11"/>
        <rFont val="Calibri"/>
        <family val="2"/>
      </rPr>
      <t>III</t>
    </r>
    <r>
      <rPr>
        <sz val="11"/>
        <rFont val="Calibri"/>
        <family val="2"/>
      </rPr>
      <t>/</t>
    </r>
    <r>
      <rPr>
        <strike/>
        <sz val="11"/>
        <rFont val="Calibri"/>
        <family val="2"/>
      </rPr>
      <t>IV</t>
    </r>
    <r>
      <rPr>
        <sz val="11"/>
        <rFont val="Calibri"/>
        <family val="2"/>
      </rPr>
      <t>-AKHIR*</t>
    </r>
  </si>
  <si>
    <t>….</t>
  </si>
  <si>
    <t>Meningkatnya kualitas layanan Lembaga Layanan Pendidikan Tinggi (LLDIKTI)</t>
  </si>
  <si>
    <t>Persentase layanan LLDIKTI yang tepat waktu.</t>
  </si>
  <si>
    <t>Persentase PTS dengan peringkat akreditasi unggul, mempunyai lebih dari 3.000 (tiga ribu) mahasiswa yang terdaftar, atau meningkatkan mutu dengan cara konsolidasi dengan PTS lain.</t>
  </si>
  <si>
    <t>Persentase PTS yang memiliki lebih dari 30% (tiga puluh persen) mahasiswa S1 dan D4/D3/D2 yang menghabiskan paling sedikit 20 (dua puluh) sks berkegiatan di luar kampus; atau meraih prestasi paling rendah tingkat nasional.</t>
  </si>
  <si>
    <t>Persentase PTS yang implementasi kebijakan antiintoleransi, antikekerasan seksual, antiperundungan, dan antikorupsi.</t>
  </si>
  <si>
    <t>Meningkatnya efektivitas sosialisasi kebijakan pendidikan tinggi</t>
  </si>
  <si>
    <t>Meningkatnya inovasi perguruan tinggi dalam rangka meningkatkan mutu pendidikan</t>
  </si>
  <si>
    <t>Persentase PTS yang berhasil meningkatkan kinerja dengan meningkatkan jumlah dosen yang berkegiatan tridarma di luar kampus dan jumlah program studi yang bekerja sama dengan mitra.</t>
  </si>
  <si>
    <t>Meningkatnya tata kelola LLDIKTI</t>
  </si>
  <si>
    <t>Predikat SAKIP</t>
  </si>
  <si>
    <t>Nilai Kinerja Anggaran atas Pelaksanaan RKA-K/L</t>
  </si>
  <si>
    <t>Kepala LLDIKTI Wilayah III DKI Jakarta</t>
  </si>
  <si>
    <t>Sekretaris Jenderal</t>
  </si>
  <si>
    <t>LLDIKTI Wilayah III DKI Jakarta</t>
  </si>
  <si>
    <t>Meningkatnya kualitas layanan Lembaga Layanan Pendidikan Tinggi (LLDIKTI) (Penugasan dari Sekretaris Jenderal)</t>
  </si>
  <si>
    <t>Meningkatnya efektivitas sosialisasi kebijakan pendidikan tinggi (Penugasan dari Sekretaris Jenderal)</t>
  </si>
  <si>
    <t>Meningkatnya inovasi perguruan tinggi dalam rangka meningkatkan mutu pendidikan (Penugasan dari Sekretaris Jenderal)</t>
  </si>
  <si>
    <t>Meningkatnya tata kelola LLDIKTI (Penugasan dari Sekretaris Jenderal)</t>
  </si>
  <si>
    <t>Ukuran keberhasilan/ Indikator Kinerja Individu, Target, dan Perspektif :
-Persentase layanan LLDIKTI yang tepat waktu sebesar 86% (Perspektif Layanan)
-Persentase PTS dengan peringkat akreditasi unggul, mempunyai lebih dari 3.000 (tiga ribu) mahasiswa yang terdaftar, atau meningkatkan mutu dengan cara konsolidasi dengan PTS lain. (Persentase Layanan)</t>
  </si>
  <si>
    <t xml:space="preserve">Ukuran keberhasilan/ Indikator Kinerja Individu, Target, dan Perspektif :
</t>
  </si>
  <si>
    <t>Ketua Tim 1</t>
  </si>
  <si>
    <t>Ketua Tim 2</t>
  </si>
  <si>
    <t>Ketua Tim 3</t>
  </si>
  <si>
    <t>Kepala Bagian Umum</t>
  </si>
  <si>
    <t>Kelompok Dosen</t>
  </si>
  <si>
    <t>Rencana  Pembelajaran Semester  (RPS)  disusun sesuai dengan kurikulum dan jumlah mata kuliah yang diampu (Penugasan dari Kepala LLDIKTI Wilayah III)</t>
  </si>
  <si>
    <t>Pengajaran mata kuliah …. sesuai dengan  RPS dan tepat waktu (Penugasan dari…)</t>
  </si>
  <si>
    <t>Hasil bimbingan Skripsi  mahasiswa  sesuai  panduan penulisan skripsi  dan tepat waktu (Penugasan dari…)</t>
  </si>
  <si>
    <t>Hasil Bimbingan mahasiswa di bidang akademik sesuai dengan  petunjuk teknis dan tepat waktu (Penugasan dari…)</t>
  </si>
  <si>
    <t>Hasil Pengabdian kepada masyarakat sesuai  bidang keahlian (Penugasan dari…)</t>
  </si>
  <si>
    <t>Hasil keterlibatan aktif dalam pertemuan ilmiah sesuai bidang  ilmu (Penugasan dari…)</t>
  </si>
  <si>
    <t>Keluaran penelitian  yang telah  dipublikasikan (Penugasan dari…)</t>
  </si>
  <si>
    <t>DI ATAS EKSPEKTASI/ SESUAI EKSPEKTASI/ DIBAWAH EKSPEKTASI**</t>
  </si>
  <si>
    <t>Ukuran keberhasilan/ Indikator Kinerja Individu, Target :                                                                                                                                                                                                        - Perkuliahan dilaksanakan 16 kali pertemuan per semester                                                                                                                                                                                                                                                                                                                    - Dokumen Hasil Perkuliahan Lengkap</t>
  </si>
  <si>
    <t>LOGO PTS</t>
  </si>
  <si>
    <t xml:space="preserve">Pimpinan : Pegawai ybs sudah melakukan Pengajaran perkuliahan sesuai prosedur, hanya ada 2 kali izin dalam 1 semester </t>
  </si>
  <si>
    <t>NIP / NIDN</t>
  </si>
  <si>
    <t>NIDN</t>
  </si>
  <si>
    <t>Fakultas Ekonomi dan Bisnis</t>
  </si>
  <si>
    <r>
      <rPr>
        <sz val="11"/>
        <color theme="1"/>
        <rFont val="Bookman Old Style"/>
        <family val="1"/>
      </rPr>
      <t>- Memahami dan memenuhi kebutuhan masyarakat</t>
    </r>
  </si>
  <si>
    <t>Memberikan pelayanan akademik dan administrasi secara cepat, responsif, ramah, dan dapat memberikan solusi.</t>
  </si>
  <si>
    <r>
      <rPr>
        <sz val="11"/>
        <color theme="1"/>
        <rFont val="Bookman Old Style"/>
        <family val="1"/>
      </rPr>
      <t xml:space="preserve">- Melaksanakan tugas dengan jujur, bertanggung jawab, cermat,
disiplin, dan berintegritas tinggi
</t>
    </r>
  </si>
  <si>
    <t>Melaksanakan tugas dengan disiplin, transparan, bertanggungjawab, serta berintegritas dalam penggunaan fasilitas.</t>
  </si>
  <si>
    <t>Meningkatkan kompetensi secara berkelanjutan melalui pelatihan, penelitian, publikasi, dan pengembangan keterampilan pendukung pekerjaan.</t>
  </si>
  <si>
    <t>Menjaga hubungan keija yang baik, menghargai perbedaan, dan menciptakan lingkungan keijayang kondusif serta saling mendukung.</t>
  </si>
  <si>
    <t>- Menjaga nama baik sesama Dosen, Pimpinan, Institusi</t>
  </si>
  <si>
    <t>Menjaga nama baik institusi, mematuhi aturan organisasi, dan mendukung kebijakan pimpinan sesuai ketentuan yang berlaku.</t>
  </si>
  <si>
    <t>- Menjaga rahasia Institusi</t>
  </si>
  <si>
    <t>Cepat menyesuaikan diri terhadap perubahan sistem kerja, teknologi, dan kebijakan serta aktif memberikan inovasi.</t>
  </si>
  <si>
    <t>Membangun kerja sama yang efektif dengan berbagai pihak untuk mencapai target institusi dan meningkatkan kualitas kinerja bersama.</t>
  </si>
  <si>
    <t>Ukuran keberhasilan/ Indikator Kinerja Individu, Target :
- Artikel ilmiah dari hasil penelitian yang telah terbit di jurnal nasional terakreditasi</t>
  </si>
  <si>
    <t>Dr. Yugi Setyarko, SE., MM</t>
  </si>
  <si>
    <t>0306047502</t>
  </si>
  <si>
    <t>Dr. Puspita Rani, SE., M.AK</t>
  </si>
  <si>
    <t>0327078702</t>
  </si>
  <si>
    <t>Universitas Budi Luhur</t>
  </si>
  <si>
    <t>Laboratorium dengan peralatan yang dapat digunakan untuk menunjang pelaksanaan pembelajaran dan penelitian.</t>
  </si>
  <si>
    <t>Daftar kehadiran, berita acara perkuliahan, nilai diserahkan ke Program Studi melalui website
https://webdosen.budiluhur.ac.id</t>
  </si>
  <si>
    <t>Membuat laporan setelah melakukan kegiatan tri darma yang telah ditugaskan oleh pimpinan perguruan tinggi.</t>
  </si>
  <si>
    <t>Jika kewajiban terpenuhi  pembelajaran dilakukan sesuai RPS maka berdampak pada meningkatnya persentasi ketercapaian CPL dan jika tidak dilaksanakan sebagaimana mestinya maka minimal capaian CPL (50%) tidak terpenuhi dan output
pengetahuan mahasiswa terkait matakuliah yang diajarkan menjadi tidak sempurna.</t>
  </si>
  <si>
    <t>Menginput nilai kuliah (obyektif dan transparan) sesuai dengan batas waktu yang telah ditentukan.</t>
  </si>
  <si>
    <t>Ruang rapat yang nyaman (AC dan proyektor / Smart TV berfungsi dengan baik), kondusif, kursi &amp; 
meja rapat yang ergonomis serta dilengkapi dengan kecepatan internet yang baik dan stabil.</t>
  </si>
  <si>
    <t>Ruang kelas dilengkapi dengan sarana pembelajaran yang berfungsi baik: meja, kursi, proyektor, Smart TV,  white board, spidol, penghapus papan tulis dan laptop serta jaringan internet yang memadai dan stabil.</t>
  </si>
  <si>
    <t>Pimpinan : Pegawai ybs melakukan pelayanan yang baik dan mengedepankan pelayanan prima
Rekan Kerja : Pegawai ybs melaksanakan tugas baik sesuai prosedur dan terencana</t>
  </si>
  <si>
    <t>Pimpinan : Pegawai ybs melaksanakan pekerjaan dengan bersungguh dan bertanggungjawab serta mempunyai integritas yang tinggi                                                                                         
Rekan Kerja : Pegawai ybs efektif dan efisien dalam bekerja sehingga menghasilkan output maksimal</t>
  </si>
  <si>
    <t>Pimpinan : Pegawai ybs melaksanakan tugas dengan hasil yang baik dan senantiasa memaksimalkan kompetensi yang ada pada dirinya
Rekan Kerja : Pegawai ybs senang membagi pengetahuan baru yang dimilikinya kepada rekan dosen lainnya</t>
  </si>
  <si>
    <t>Pimpinan : Pegawai ybs mempunyai kelebihan dalam mencairkan suasana tegang sehingga berubah menjadi lebih kondusif
Rekan Kerja : Pegawai ybs menghargai pendapat orang lain dalam berbagai diskusi untuk mencari suatu solusi permasalahan</t>
  </si>
  <si>
    <t>Pimpinan : Pegawai ybs selalu berpegang teguh pada ideologi pancasila dengan memberikan pemahaman yang sama kepada mahasiswa, dosen dan tenaga kependikan, serta memiliki integritas dalam menjaga instansi
Rekan Kerja : Pegawai ybs mempunyai attitude yang baik serta menjaga nama baik institusi dimana ia bekerja</t>
  </si>
  <si>
    <t xml:space="preserve">Pimpinan : Pegawai ybs cepat beradaptasi terhadap perubahan aturan dan sistem yang berlaku dalam pendidikan di perguruan tinggi. Aktif dan memberikan inovasi yang menunjang terhadap perbaikan pengembangan kreativitas dosen dan mahasiswa
Rekan Kerja : Pegawai ybs aktif dan memberikan inovasi yang menunjang terhadap perbaikan pengembangan kreativitas dosen dan mahasiswa </t>
  </si>
  <si>
    <t>Pimpinan : Pegawai ybs memberikan ruang yang luas terhadap siapapun guna menghasilkan nilai tambah bagi institusi pendidikan tempatnya bekerja
Rekan Kerja : Pegawai ybs merupakan salah satu penggerak dan suka bekerjasama dalam suatu team work untuk menghasilkan tujuan bersama</t>
  </si>
  <si>
    <t>Pimpinan : Pegawai ybs sudah melakukan publikasi karya.</t>
  </si>
  <si>
    <t>Penata, III/С</t>
  </si>
  <si>
    <t>Lektor</t>
  </si>
  <si>
    <t>Penata - III/c</t>
  </si>
  <si>
    <t>Lektor Kepala</t>
  </si>
  <si>
    <t>Dr. Elizabeth, S.E, M.M.</t>
  </si>
  <si>
    <t>0313038106</t>
  </si>
  <si>
    <t>Penata Muda Tk. I - III/b, 1 Okt 2019</t>
  </si>
  <si>
    <t>Asisten Ahli, 1 Des 2016</t>
  </si>
  <si>
    <t>Ukuran keberhasilan/ Indikator Kinerja Individu, Target :
- Artikel ilmiah dari hasil penelitian yang telah terbit di jurnal nasional PkM</t>
  </si>
  <si>
    <t>Telah dilaksanakan sesuai penugasan yang diberikan</t>
  </si>
  <si>
    <t>Presensi Kehadiran Mahasiswa sebanyak 16 kali pertemuan dalam 1 semester</t>
  </si>
  <si>
    <t>Ukuran keberhasilan/ Indikator Kinerja Individu, Target :
- Artikel ilmiah dari hasil penelitian yang telah terbit di jurnal internasional bereputasi</t>
  </si>
  <si>
    <t>Pimpinan : Telah dilaksanakan sesuai penugasan yang diberikan</t>
  </si>
  <si>
    <t>PERIODE PENILAIAN: 1 JANUARI 2026 SD 31 JULI 2026</t>
  </si>
  <si>
    <t>Jakarta, 31 Juli 2026</t>
  </si>
  <si>
    <t>1 JANUARI 2025 SD 31 JULI TAHUN 2026</t>
  </si>
  <si>
    <t>6. Jakarta, 31 Juli 2026</t>
  </si>
  <si>
    <t>7. Jakarta, 31 Juli 2026</t>
  </si>
  <si>
    <t xml:space="preserve">Pengajaran mata kuliah: Semester Genap 2026/2026: 1.  (sudah sesuai dengan  RPS, kehadiran 16 pertemuan dan tepat waktu (Penugasan dari Dekan Fakultas Ekonomi dan Bisnis) </t>
  </si>
  <si>
    <t>Artikel Penelitian dengan judul: "Green Marketing Study Analysis in Comprehensive Business Strategy" 15 Januari 2026</t>
  </si>
  <si>
    <t>Artikel Penelitian dengan judul: "Green Product Marketing Strategy for Micro, Small, and Medium Enterprises in Digital-Based Markets" 30 April 2026</t>
  </si>
  <si>
    <t>Artikel Penelitian dengan judul: "Analisis Pengaruh Emotional Attachment, Dan Experiential Value Terhadap Loyalitas" 	21 Juni 2026</t>
  </si>
  <si>
    <t>Artikel Penelitian dengan judul: "Analysis of Potential, Obstacles, and Strategies of Conventional and Electric Car Marketing" 10 	28 Juni 2026</t>
  </si>
  <si>
    <t>Hasil Pengabdian masyarakat yang diterbitkan dengan judul "Eksplorasi Warna dan Material Kresek Melalui Teknik Pengepresan dalam Pembelajaran Kriya" 	15 Mei 2026</t>
  </si>
  <si>
    <t>Hasil Pengabdian masyarakat yang diterbitkan dengan judul "	Eksplorasi Warna dan Material Kresek Melalui Teknik Pengepresan dalam Pembelajaran Kriya" 01 Mei 2026</t>
  </si>
  <si>
    <t>Hasil Pengabdian masyarakat yang diterbitkan dengan judul "Pelatihan daur ulang limbah botol plastik HDPE untuk meningkatkan keterampilan siswa PKBM Binar" 01 Mei 2026</t>
  </si>
  <si>
    <t>Hasil Pengabdian masyarakat yang diterbitkan dengan judul "Pelatihan Membangun Narasi Brand UMKM Melalui Strategi Digital Storytelling" 29 Mei 2026</t>
  </si>
  <si>
    <t>https://lpppipublishing.com/index.php/ijessm/article/view/969/735</t>
  </si>
  <si>
    <t>https://doi.org/10.55927/ijba.v6i2.16459</t>
  </si>
  <si>
    <t>https://journal.yrpipku.com/index.php/ceej/article/view/11488</t>
  </si>
  <si>
    <t>https://journal.msti-indonesia.com/index.php/ijer/article/view/841</t>
  </si>
  <si>
    <t>https://ejournals.itda.ac.id/index.php/KACANEGARA/article/view/3166/pdf</t>
  </si>
  <si>
    <t>https://jurnal2.isi-dps.ac.id/index.php/abdiwidya/article/view/6172/2113</t>
  </si>
  <si>
    <t>https://bajangjournal.com/index.php/J-ABDI/article/view/12721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</si>
</sst>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50">
    <font>
      <sz val="11"/>
      <name val="Calibri"/>
    </font>
    <font>
      <sz val="11"/>
      <color theme="1"/>
      <name val="Calibri"/>
      <family val="2"/>
      <scheme val="minor"/>
    </font>
    <font>
      <u/>
      <sz val="11"/>
      <name val="Calibri"/>
      <family val="2"/>
    </font>
    <font>
      <sz val="11"/>
      <name val="Calibri"/>
      <family val="2"/>
    </font>
    <font>
      <sz val="10"/>
      <name val="Calibri"/>
      <family val="2"/>
    </font>
    <font>
      <b/>
      <sz val="11"/>
      <name val="Calibri"/>
      <family val="2"/>
    </font>
    <font>
      <sz val="8"/>
      <name val="Calibri"/>
      <family val="2"/>
    </font>
    <font>
      <sz val="20"/>
      <name val="Calibri"/>
      <family val="2"/>
    </font>
    <font>
      <sz val="48"/>
      <name val="Calibri"/>
      <family val="2"/>
    </font>
    <font>
      <i/>
      <sz val="8"/>
      <name val="Calibri"/>
      <family val="2"/>
    </font>
    <font>
      <i/>
      <sz val="11"/>
      <name val="Calibri"/>
      <family val="2"/>
    </font>
    <font>
      <sz val="11"/>
      <name val="BookmanOldStyle"/>
    </font>
    <font>
      <b/>
      <sz val="11"/>
      <name val="BookmanOldStyle"/>
    </font>
    <font>
      <i/>
      <sz val="11"/>
      <name val="BookmanOldStyle"/>
    </font>
    <font>
      <sz val="11"/>
      <color indexed="8"/>
      <name val="Calibri"/>
      <family val="2"/>
    </font>
    <font>
      <sz val="9"/>
      <color indexed="54"/>
      <name val="TrebuchetMS"/>
    </font>
    <font>
      <sz val="11"/>
      <name val="Times New Roman"/>
      <family val="1"/>
    </font>
    <font>
      <sz val="11"/>
      <name val="Calibri"/>
      <family val="2"/>
    </font>
    <font>
      <i/>
      <sz val="11"/>
      <color indexed="8"/>
      <name val="Times New Roman"/>
      <family val="1"/>
    </font>
    <font>
      <b/>
      <sz val="11"/>
      <name val="Calibri"/>
      <family val="2"/>
    </font>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1"/>
      <color theme="1"/>
      <name val="Times New Roman"/>
      <family val="1"/>
    </font>
    <font>
      <sz val="11"/>
      <color theme="1"/>
      <name val="Times New Roman"/>
      <family val="1"/>
    </font>
    <font>
      <sz val="11"/>
      <color rgb="FF000000"/>
      <name val="Times New Roman"/>
      <family val="1"/>
    </font>
    <font>
      <sz val="11"/>
      <name val="Calibri"/>
      <family val="2"/>
      <scheme val="minor"/>
    </font>
    <font>
      <b/>
      <sz val="11"/>
      <color rgb="FF000000"/>
      <name val="Times New Roman"/>
      <family val="1"/>
    </font>
    <font>
      <b/>
      <sz val="14"/>
      <color theme="1"/>
      <name val="Calibri"/>
      <family val="2"/>
      <scheme val="minor"/>
    </font>
    <font>
      <sz val="11"/>
      <color rgb="FF000000"/>
      <name val="BookmanOldStyle"/>
    </font>
    <font>
      <b/>
      <i/>
      <sz val="11"/>
      <color theme="1"/>
      <name val="Calibri"/>
      <family val="2"/>
      <scheme val="minor"/>
    </font>
    <font>
      <strike/>
      <sz val="11"/>
      <name val="Calibri"/>
      <family val="2"/>
    </font>
    <font>
      <sz val="11"/>
      <color theme="1"/>
      <name val="Bookman Old Style"/>
      <family val="1"/>
    </font>
    <font>
      <sz val="12"/>
      <color rgb="FF000000"/>
      <name val="Times New Roman"/>
      <family val="1"/>
    </font>
    <font>
      <sz val="12"/>
      <color theme="1"/>
      <name val="Arial"/>
      <family val="2"/>
    </font>
    <font>
      <b/>
      <sz val="11"/>
      <name val="Times New Roman"/>
      <family val="1"/>
    </font>
    <font>
      <sz val="11"/>
      <color rgb="FFFF0000"/>
      <name val="BookmanOldStyle"/>
    </font>
    <font>
      <sz val="11"/>
      <color rgb="FFFF0000"/>
      <name val="Times New Roman"/>
      <family val="1"/>
    </font>
    <font>
      <sz val="11"/>
      <color rgb="FFFF0000"/>
      <name val="Calibri"/>
      <family val="2"/>
    </font>
    <font>
      <sz val="10"/>
      <name val="Calibri"/>
      <family val="2"/>
    </font>
    <font>
      <b/>
      <sz val="28"/>
      <name val="Calibri"/>
      <family val="2"/>
    </font>
    <font>
      <sz val="11"/>
      <color theme="1"/>
      <name val="Calibri"/>
      <family val="2"/>
    </font>
    <font>
      <sz val="11"/>
      <name val="Bookman Old Style"/>
      <family val="1"/>
    </font>
    <font>
      <sz val="11"/>
      <color rgb="FF2F3031"/>
      <name val="Helvetica Neue"/>
      <family val="2"/>
    </font>
    <font>
      <b/>
      <sz val="26"/>
      <color theme="1"/>
      <name val="Calibri"/>
      <family val="2"/>
    </font>
    <font>
      <sz val="10"/>
      <color theme="1"/>
      <name val="Calibri"/>
      <family val="2"/>
    </font>
    <font>
      <i/>
      <sz val="10"/>
      <color theme="1"/>
      <name val="Calibri"/>
      <family val="2"/>
    </font>
    <font>
      <u/>
      <sz val="11"/>
      <color theme="10"/>
      <name val="Calibri"/>
      <family val="2"/>
    </font>
    <font>
      <sz val="8"/>
      <name val="Calibri"/>
    </font>
  </fonts>
  <fills count="9">
    <fill>
      <patternFill patternType="none"/>
    </fill>
    <fill>
      <patternFill patternType="gray125"/>
    </fill>
    <fill>
      <patternFill patternType="solid">
        <fgColor rgb="FFD9E2F3"/>
        <bgColor rgb="FFD9E2F3"/>
      </patternFill>
    </fill>
    <fill>
      <patternFill patternType="solid">
        <fgColor theme="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rgb="FF8EAADB"/>
        <bgColor rgb="FF8EAADB"/>
      </patternFill>
    </fill>
    <fill>
      <patternFill patternType="solid">
        <fgColor theme="8" tint="0.7999816888943144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ck">
        <color rgb="FF000000"/>
      </right>
      <top/>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indexed="64"/>
      </left>
      <right/>
      <top style="thin">
        <color rgb="FF000000"/>
      </top>
      <bottom style="thin">
        <color rgb="FF000000"/>
      </bottom>
      <diagonal/>
    </border>
  </borders>
  <cellStyleXfs count="5">
    <xf numFmtId="0" fontId="0" fillId="0" borderId="0"/>
    <xf numFmtId="0" fontId="20" fillId="0" borderId="0"/>
    <xf numFmtId="0" fontId="35" fillId="0" borderId="0"/>
    <xf numFmtId="0" fontId="48" fillId="0" borderId="0" applyNumberFormat="0" applyFill="0" applyBorder="0" applyAlignment="0" applyProtection="0"/>
    <xf numFmtId="0" fontId="1" fillId="0" borderId="0"/>
  </cellStyleXfs>
  <cellXfs count="297">
    <xf numFmtId="0" fontId="0" fillId="0" borderId="0" xfId="0"/>
    <xf numFmtId="0" fontId="0" fillId="0" borderId="0" xfId="0" applyAlignment="1">
      <alignment horizontal="center"/>
    </xf>
    <xf numFmtId="0" fontId="2" fillId="0" borderId="0" xfId="0" applyFont="1" applyAlignment="1">
      <alignment horizontal="center" vertical="center"/>
    </xf>
    <xf numFmtId="0" fontId="0" fillId="0" borderId="0" xfId="0" applyAlignment="1">
      <alignment vertical="top"/>
    </xf>
    <xf numFmtId="0" fontId="0" fillId="2" borderId="17" xfId="0" applyFill="1" applyBorder="1" applyAlignment="1">
      <alignment horizontal="center" vertical="center"/>
    </xf>
    <xf numFmtId="0" fontId="0" fillId="0" borderId="17" xfId="0" applyBorder="1" applyAlignment="1">
      <alignment horizontal="center" vertical="center"/>
    </xf>
    <xf numFmtId="0" fontId="0" fillId="0" borderId="17" xfId="0" applyBorder="1"/>
    <xf numFmtId="0" fontId="0" fillId="2" borderId="17" xfId="0"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top" wrapText="1"/>
    </xf>
    <xf numFmtId="0" fontId="0" fillId="0" borderId="0" xfId="0" applyAlignment="1">
      <alignment wrapText="1"/>
    </xf>
    <xf numFmtId="0" fontId="0" fillId="2" borderId="16" xfId="0" applyFill="1" applyBorder="1" applyAlignment="1">
      <alignment vertical="top" wrapText="1"/>
    </xf>
    <xf numFmtId="0" fontId="0" fillId="2" borderId="19" xfId="0" applyFill="1" applyBorder="1" applyAlignment="1">
      <alignment vertical="top" wrapText="1"/>
    </xf>
    <xf numFmtId="0" fontId="0" fillId="0" borderId="23" xfId="0" applyBorder="1" applyAlignment="1">
      <alignment horizontal="right"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top" wrapText="1"/>
    </xf>
    <xf numFmtId="0" fontId="5" fillId="0" borderId="17" xfId="0" applyFont="1" applyBorder="1" applyAlignment="1">
      <alignment horizontal="center" vertical="center"/>
    </xf>
    <xf numFmtId="0" fontId="5" fillId="0" borderId="0" xfId="0" applyFont="1" applyAlignment="1">
      <alignment horizontal="center" vertical="center"/>
    </xf>
    <xf numFmtId="0" fontId="6" fillId="0" borderId="17" xfId="0" applyFont="1" applyBorder="1" applyAlignment="1">
      <alignment vertical="center" wrapText="1"/>
    </xf>
    <xf numFmtId="0" fontId="5" fillId="0" borderId="17" xfId="0" applyFont="1" applyBorder="1" applyAlignment="1">
      <alignment horizontal="center"/>
    </xf>
    <xf numFmtId="1" fontId="0" fillId="0" borderId="17" xfId="0" applyNumberFormat="1" applyBorder="1" applyAlignment="1">
      <alignment horizontal="center"/>
    </xf>
    <xf numFmtId="9" fontId="0" fillId="0" borderId="0" xfId="0" applyNumberFormat="1"/>
    <xf numFmtId="0" fontId="0" fillId="0" borderId="17" xfId="0" applyBorder="1" applyAlignment="1">
      <alignment horizontal="center"/>
    </xf>
    <xf numFmtId="0" fontId="5" fillId="0" borderId="17" xfId="0" applyFont="1" applyBorder="1" applyAlignment="1">
      <alignment horizontal="center" vertical="center" wrapText="1"/>
    </xf>
    <xf numFmtId="1" fontId="0" fillId="0" borderId="17" xfId="0" applyNumberFormat="1" applyBorder="1" applyAlignment="1">
      <alignment horizontal="center" vertical="center"/>
    </xf>
    <xf numFmtId="1" fontId="0" fillId="0" borderId="0" xfId="0" applyNumberFormat="1" applyAlignment="1">
      <alignment horizontal="center" vertical="center"/>
    </xf>
    <xf numFmtId="0" fontId="22" fillId="0" borderId="0" xfId="1" applyFont="1" applyAlignment="1">
      <alignment horizontal="center" vertical="center"/>
    </xf>
    <xf numFmtId="0" fontId="23" fillId="0" borderId="1" xfId="1" applyFont="1" applyBorder="1" applyAlignment="1">
      <alignment horizontal="center" vertical="center" wrapText="1"/>
    </xf>
    <xf numFmtId="0" fontId="23" fillId="0" borderId="1" xfId="1" applyFont="1" applyBorder="1" applyAlignment="1">
      <alignment horizontal="center" vertical="center"/>
    </xf>
    <xf numFmtId="0" fontId="23" fillId="0" borderId="0" xfId="1" applyFont="1" applyAlignment="1">
      <alignment horizontal="center" vertical="center"/>
    </xf>
    <xf numFmtId="0" fontId="22" fillId="0" borderId="1" xfId="1" applyFont="1" applyBorder="1" applyAlignment="1">
      <alignment vertical="center" wrapText="1"/>
    </xf>
    <xf numFmtId="0" fontId="22" fillId="0" borderId="1" xfId="1" applyFont="1" applyBorder="1" applyAlignment="1">
      <alignment horizontal="center" vertical="center"/>
    </xf>
    <xf numFmtId="0" fontId="22" fillId="0" borderId="0" xfId="1" applyFont="1" applyAlignment="1">
      <alignment vertical="center"/>
    </xf>
    <xf numFmtId="0" fontId="22" fillId="0" borderId="0" xfId="1" applyFont="1" applyAlignment="1">
      <alignment vertical="center" wrapText="1"/>
    </xf>
    <xf numFmtId="0" fontId="23" fillId="3" borderId="0" xfId="1" applyFont="1" applyFill="1" applyAlignment="1">
      <alignment vertical="center"/>
    </xf>
    <xf numFmtId="0" fontId="24" fillId="3" borderId="0" xfId="1" applyFont="1" applyFill="1" applyAlignment="1">
      <alignment vertical="center"/>
    </xf>
    <xf numFmtId="0" fontId="25" fillId="3" borderId="0" xfId="1" applyFont="1" applyFill="1" applyAlignment="1">
      <alignment vertical="center" wrapText="1"/>
    </xf>
    <xf numFmtId="0" fontId="25" fillId="3" borderId="0" xfId="1" applyFont="1" applyFill="1" applyAlignment="1">
      <alignment vertical="center"/>
    </xf>
    <xf numFmtId="0" fontId="25" fillId="3" borderId="0" xfId="1" applyFont="1" applyFill="1" applyAlignment="1">
      <alignment horizontal="center" vertical="center" wrapText="1"/>
    </xf>
    <xf numFmtId="0" fontId="24" fillId="3" borderId="1" xfId="1" applyFont="1" applyFill="1" applyBorder="1" applyAlignment="1">
      <alignment horizontal="center" vertical="center" wrapText="1"/>
    </xf>
    <xf numFmtId="0" fontId="24" fillId="3" borderId="0" xfId="1" applyFont="1" applyFill="1" applyAlignment="1">
      <alignment horizontal="center" vertical="center" wrapText="1"/>
    </xf>
    <xf numFmtId="0" fontId="25" fillId="3" borderId="1" xfId="1" applyFont="1" applyFill="1" applyBorder="1" applyAlignment="1">
      <alignment horizontal="center" vertical="center" wrapText="1"/>
    </xf>
    <xf numFmtId="0" fontId="25" fillId="3" borderId="1" xfId="1" applyFont="1" applyFill="1" applyBorder="1" applyAlignment="1">
      <alignment horizontal="center" wrapText="1"/>
    </xf>
    <xf numFmtId="0" fontId="26" fillId="0" borderId="1" xfId="1" applyFont="1" applyBorder="1" applyAlignment="1">
      <alignment horizontal="center" wrapText="1"/>
    </xf>
    <xf numFmtId="0" fontId="25" fillId="0" borderId="1" xfId="1" applyFont="1" applyBorder="1" applyAlignment="1">
      <alignment horizontal="center" wrapText="1"/>
    </xf>
    <xf numFmtId="0" fontId="24" fillId="3" borderId="0" xfId="1" applyFont="1" applyFill="1" applyAlignment="1">
      <alignment vertical="center" wrapText="1"/>
    </xf>
    <xf numFmtId="0" fontId="26" fillId="0" borderId="26" xfId="1" applyFont="1" applyBorder="1" applyAlignment="1">
      <alignment horizontal="center" vertical="center" wrapText="1"/>
    </xf>
    <xf numFmtId="0" fontId="11" fillId="0" borderId="0" xfId="1" applyFont="1" applyAlignment="1">
      <alignment horizontal="center"/>
    </xf>
    <xf numFmtId="0" fontId="11" fillId="0" borderId="0" xfId="1" applyFont="1"/>
    <xf numFmtId="0" fontId="11" fillId="0" borderId="0" xfId="1" applyFont="1" applyAlignment="1">
      <alignment vertical="center"/>
    </xf>
    <xf numFmtId="0" fontId="11" fillId="0" borderId="0" xfId="1" applyFont="1" applyAlignment="1">
      <alignment horizontal="right" vertical="center"/>
    </xf>
    <xf numFmtId="0" fontId="11" fillId="4" borderId="1" xfId="1" applyFont="1" applyFill="1" applyBorder="1" applyAlignment="1">
      <alignment vertical="center"/>
    </xf>
    <xf numFmtId="0" fontId="11" fillId="0" borderId="1" xfId="1" applyFont="1" applyBorder="1" applyAlignment="1">
      <alignment vertical="center"/>
    </xf>
    <xf numFmtId="0" fontId="12" fillId="0" borderId="0" xfId="1" applyFont="1"/>
    <xf numFmtId="0" fontId="11" fillId="0" borderId="0" xfId="1" applyFont="1" applyAlignment="1">
      <alignment horizontal="center" vertical="center"/>
    </xf>
    <xf numFmtId="0" fontId="25" fillId="0" borderId="0" xfId="1" applyFont="1"/>
    <xf numFmtId="0" fontId="25" fillId="0" borderId="1" xfId="1" applyFont="1" applyBorder="1" applyAlignment="1">
      <alignment horizontal="center" vertical="center"/>
    </xf>
    <xf numFmtId="0" fontId="25" fillId="0" borderId="0" xfId="1" applyFont="1" applyAlignment="1">
      <alignment horizontal="center"/>
    </xf>
    <xf numFmtId="0" fontId="25" fillId="0" borderId="0" xfId="1" applyFont="1" applyAlignment="1">
      <alignment horizontal="left"/>
    </xf>
    <xf numFmtId="0" fontId="16" fillId="0" borderId="0" xfId="1" applyFont="1"/>
    <xf numFmtId="0" fontId="16" fillId="0" borderId="0" xfId="1" applyFont="1" applyAlignment="1">
      <alignment horizontal="center" vertical="center"/>
    </xf>
    <xf numFmtId="0" fontId="0" fillId="3" borderId="0" xfId="0" applyFill="1" applyAlignment="1">
      <alignment horizontal="left" vertical="top"/>
    </xf>
    <xf numFmtId="0" fontId="27" fillId="3" borderId="0" xfId="0" applyFont="1" applyFill="1" applyAlignment="1">
      <alignment horizontal="left" vertical="top"/>
    </xf>
    <xf numFmtId="0" fontId="0" fillId="3" borderId="0" xfId="0" applyFill="1"/>
    <xf numFmtId="0" fontId="11" fillId="0" borderId="0" xfId="0" applyFont="1" applyAlignment="1">
      <alignment vertical="center" wrapText="1"/>
    </xf>
    <xf numFmtId="0" fontId="27" fillId="3" borderId="0" xfId="0" applyFont="1" applyFill="1"/>
    <xf numFmtId="0" fontId="0" fillId="3" borderId="1" xfId="0" applyFill="1" applyBorder="1" applyAlignment="1">
      <alignment horizontal="center" vertical="center"/>
    </xf>
    <xf numFmtId="0" fontId="26" fillId="3" borderId="0" xfId="0" applyFont="1" applyFill="1" applyAlignment="1">
      <alignment vertical="center" wrapText="1"/>
    </xf>
    <xf numFmtId="0" fontId="26" fillId="3" borderId="0" xfId="0" applyFont="1" applyFill="1" applyAlignment="1">
      <alignment horizontal="right" vertical="center" wrapText="1"/>
    </xf>
    <xf numFmtId="0" fontId="26" fillId="4" borderId="1" xfId="0" applyFont="1" applyFill="1" applyBorder="1" applyAlignment="1">
      <alignment vertical="center" wrapText="1"/>
    </xf>
    <xf numFmtId="0" fontId="26" fillId="3" borderId="1" xfId="0" applyFont="1" applyFill="1" applyBorder="1" applyAlignment="1">
      <alignment vertical="center" wrapText="1"/>
    </xf>
    <xf numFmtId="0" fontId="26" fillId="3" borderId="1" xfId="0" applyFont="1" applyFill="1" applyBorder="1" applyAlignment="1">
      <alignment vertical="top" wrapText="1"/>
    </xf>
    <xf numFmtId="0" fontId="26" fillId="3" borderId="1" xfId="0" applyFont="1" applyFill="1" applyBorder="1" applyAlignment="1">
      <alignment vertical="center"/>
    </xf>
    <xf numFmtId="0" fontId="25" fillId="3" borderId="1" xfId="0" applyFont="1" applyFill="1" applyBorder="1" applyAlignment="1">
      <alignment wrapText="1"/>
    </xf>
    <xf numFmtId="0" fontId="25" fillId="0" borderId="0" xfId="0" applyFont="1" applyAlignment="1">
      <alignment wrapText="1"/>
    </xf>
    <xf numFmtId="0" fontId="25" fillId="3" borderId="0" xfId="0" applyFont="1" applyFill="1" applyAlignment="1">
      <alignment wrapText="1"/>
    </xf>
    <xf numFmtId="0" fontId="29" fillId="0" borderId="0" xfId="0" applyFont="1" applyAlignment="1">
      <alignment horizontal="left"/>
    </xf>
    <xf numFmtId="0" fontId="0" fillId="0" borderId="0" xfId="0" applyAlignment="1">
      <alignment horizontal="center" vertical="center"/>
    </xf>
    <xf numFmtId="0" fontId="21" fillId="0" borderId="0" xfId="0" applyFont="1" applyAlignment="1">
      <alignment horizontal="center"/>
    </xf>
    <xf numFmtId="0" fontId="0" fillId="0" borderId="0" xfId="0" applyAlignment="1">
      <alignment horizontal="left"/>
    </xf>
    <xf numFmtId="0" fontId="31" fillId="0" borderId="0" xfId="0" applyFont="1" applyAlignment="1">
      <alignment horizontal="center"/>
    </xf>
    <xf numFmtId="0" fontId="0" fillId="0" borderId="0" xfId="0" applyAlignment="1">
      <alignment horizontal="left" vertical="center"/>
    </xf>
    <xf numFmtId="0" fontId="0" fillId="7" borderId="3" xfId="0" applyFill="1" applyBorder="1" applyAlignment="1">
      <alignment horizontal="center"/>
    </xf>
    <xf numFmtId="0" fontId="0" fillId="7" borderId="6" xfId="0" applyFill="1" applyBorder="1"/>
    <xf numFmtId="0" fontId="0" fillId="7" borderId="9" xfId="0" applyFill="1" applyBorder="1" applyAlignment="1">
      <alignment horizontal="center" vertical="center"/>
    </xf>
    <xf numFmtId="0" fontId="0" fillId="7" borderId="7" xfId="0" applyFill="1" applyBorder="1"/>
    <xf numFmtId="0" fontId="0" fillId="7" borderId="15" xfId="0" applyFill="1" applyBorder="1" applyAlignment="1">
      <alignment horizontal="center"/>
    </xf>
    <xf numFmtId="0" fontId="0" fillId="0" borderId="1" xfId="0" applyBorder="1"/>
    <xf numFmtId="0" fontId="0" fillId="0" borderId="1" xfId="0" applyBorder="1" applyAlignment="1">
      <alignment horizontal="center" vertical="center"/>
    </xf>
    <xf numFmtId="0" fontId="0" fillId="7" borderId="5" xfId="0" applyFill="1" applyBorder="1" applyAlignment="1">
      <alignment horizontal="center"/>
    </xf>
    <xf numFmtId="41" fontId="0" fillId="0" borderId="1" xfId="0" applyNumberFormat="1" applyBorder="1"/>
    <xf numFmtId="0" fontId="0" fillId="7" borderId="4" xfId="0" applyFill="1" applyBorder="1" applyAlignment="1">
      <alignment horizontal="center"/>
    </xf>
    <xf numFmtId="2" fontId="0" fillId="0" borderId="1" xfId="0" applyNumberFormat="1" applyBorder="1"/>
    <xf numFmtId="0" fontId="0" fillId="0" borderId="12" xfId="0" applyBorder="1" applyAlignment="1">
      <alignment horizontal="center"/>
    </xf>
    <xf numFmtId="0" fontId="0" fillId="0" borderId="8" xfId="0" applyBorder="1" applyAlignment="1">
      <alignment horizontal="center" wrapText="1"/>
    </xf>
    <xf numFmtId="0" fontId="0" fillId="0" borderId="8" xfId="0" applyBorder="1" applyAlignment="1">
      <alignment horizontal="center" vertical="center"/>
    </xf>
    <xf numFmtId="0" fontId="0" fillId="0" borderId="13" xfId="0" applyBorder="1" applyAlignment="1">
      <alignment horizontal="center" wrapText="1"/>
    </xf>
    <xf numFmtId="0" fontId="0" fillId="0" borderId="15" xfId="0" applyBorder="1" applyAlignment="1">
      <alignment horizontal="center"/>
    </xf>
    <xf numFmtId="0" fontId="0" fillId="0" borderId="14" xfId="0" applyBorder="1" applyAlignment="1">
      <alignment horizontal="center"/>
    </xf>
    <xf numFmtId="0" fontId="0" fillId="0" borderId="14" xfId="0" applyBorder="1"/>
    <xf numFmtId="41" fontId="0" fillId="0" borderId="14" xfId="0" applyNumberFormat="1" applyBorder="1" applyAlignment="1">
      <alignment horizontal="center"/>
    </xf>
    <xf numFmtId="0" fontId="0" fillId="0" borderId="10" xfId="0" applyBorder="1" applyAlignment="1">
      <alignment horizontal="center"/>
    </xf>
    <xf numFmtId="0" fontId="0" fillId="0" borderId="2" xfId="0" applyBorder="1"/>
    <xf numFmtId="0" fontId="0" fillId="0" borderId="2" xfId="0" applyBorder="1" applyAlignment="1">
      <alignment horizontal="center" vertical="center"/>
    </xf>
    <xf numFmtId="0" fontId="0" fillId="0" borderId="11" xfId="0" applyBorder="1"/>
    <xf numFmtId="0" fontId="0" fillId="0" borderId="0" xfId="0" applyAlignment="1">
      <alignment horizontal="center" wrapText="1"/>
    </xf>
    <xf numFmtId="0" fontId="19" fillId="0" borderId="0" xfId="0" applyFont="1" applyAlignment="1">
      <alignment horizontal="center" wrapText="1"/>
    </xf>
    <xf numFmtId="0" fontId="19" fillId="0" borderId="0" xfId="0" applyFont="1" applyAlignment="1">
      <alignment horizontal="center"/>
    </xf>
    <xf numFmtId="0" fontId="0" fillId="3" borderId="5" xfId="0" applyFill="1" applyBorder="1" applyAlignment="1">
      <alignment horizontal="center" vertical="center"/>
    </xf>
    <xf numFmtId="0" fontId="33" fillId="0" borderId="26" xfId="0" applyFont="1" applyBorder="1" applyAlignment="1">
      <alignment horizontal="left" vertical="top" wrapText="1"/>
    </xf>
    <xf numFmtId="1" fontId="34" fillId="0" borderId="17" xfId="0" applyNumberFormat="1" applyFont="1" applyBorder="1" applyAlignment="1">
      <alignment horizontal="center" vertical="center" shrinkToFit="1"/>
    </xf>
    <xf numFmtId="0" fontId="33" fillId="0" borderId="38" xfId="0" applyFont="1" applyBorder="1" applyAlignment="1">
      <alignment horizontal="left" vertical="top" wrapText="1"/>
    </xf>
    <xf numFmtId="0" fontId="34" fillId="0" borderId="17" xfId="0" applyFont="1" applyBorder="1" applyAlignment="1">
      <alignment horizontal="center" vertical="center" shrinkToFit="1"/>
    </xf>
    <xf numFmtId="0" fontId="33" fillId="0" borderId="1" xfId="0" applyFont="1" applyBorder="1" applyAlignment="1">
      <alignment horizontal="left" vertical="top" wrapText="1"/>
    </xf>
    <xf numFmtId="0" fontId="25" fillId="3" borderId="1" xfId="1" applyFont="1" applyFill="1" applyBorder="1" applyAlignment="1">
      <alignment horizontal="left" vertical="center" wrapText="1"/>
    </xf>
    <xf numFmtId="0" fontId="37" fillId="0" borderId="0" xfId="1" applyFont="1" applyAlignment="1">
      <alignment vertical="center"/>
    </xf>
    <xf numFmtId="0" fontId="38" fillId="0" borderId="0" xfId="1" applyFont="1"/>
    <xf numFmtId="0" fontId="40" fillId="0" borderId="0" xfId="0" applyFont="1" applyAlignment="1">
      <alignment vertical="top" wrapText="1"/>
    </xf>
    <xf numFmtId="0" fontId="17" fillId="3" borderId="0" xfId="0" applyFont="1" applyFill="1" applyAlignment="1">
      <alignment horizontal="left" vertical="top"/>
    </xf>
    <xf numFmtId="0" fontId="11" fillId="0" borderId="1" xfId="1" quotePrefix="1" applyFont="1" applyBorder="1" applyAlignment="1">
      <alignment vertical="center"/>
    </xf>
    <xf numFmtId="41" fontId="0" fillId="0" borderId="1" xfId="0" quotePrefix="1" applyNumberFormat="1" applyBorder="1"/>
    <xf numFmtId="0" fontId="44" fillId="0" borderId="0" xfId="0" applyFont="1"/>
    <xf numFmtId="0" fontId="25" fillId="0" borderId="17" xfId="0" applyFont="1" applyBorder="1" applyAlignment="1">
      <alignment horizontal="center" vertical="center"/>
    </xf>
    <xf numFmtId="0" fontId="46" fillId="0" borderId="17" xfId="0" applyFont="1" applyBorder="1" applyAlignment="1">
      <alignment vertical="top" wrapText="1"/>
    </xf>
    <xf numFmtId="0" fontId="3" fillId="0" borderId="13" xfId="0" applyFont="1" applyBorder="1" applyAlignment="1">
      <alignment horizontal="center" wrapText="1"/>
    </xf>
    <xf numFmtId="0" fontId="3" fillId="0" borderId="8" xfId="0" applyFont="1" applyBorder="1" applyAlignment="1">
      <alignment horizontal="center" wrapText="1"/>
    </xf>
    <xf numFmtId="0" fontId="3" fillId="0" borderId="0" xfId="0" applyFont="1" applyAlignment="1">
      <alignment horizontal="left" vertical="center"/>
    </xf>
    <xf numFmtId="41" fontId="3" fillId="0" borderId="1" xfId="0" applyNumberFormat="1" applyFont="1" applyBorder="1"/>
    <xf numFmtId="0" fontId="3" fillId="0" borderId="22" xfId="0" applyFont="1" applyBorder="1"/>
    <xf numFmtId="0" fontId="42" fillId="0" borderId="20" xfId="0" applyFont="1" applyBorder="1" applyAlignment="1">
      <alignment horizontal="left" vertical="top" wrapText="1"/>
    </xf>
    <xf numFmtId="0" fontId="30" fillId="0" borderId="2" xfId="0" applyFont="1" applyBorder="1" applyAlignment="1">
      <alignment horizontal="center" vertical="center" wrapText="1"/>
    </xf>
    <xf numFmtId="0" fontId="0" fillId="0" borderId="0" xfId="0" applyAlignment="1">
      <alignment horizontal="center" wrapText="1"/>
    </xf>
    <xf numFmtId="0" fontId="0" fillId="0" borderId="14" xfId="0" applyBorder="1" applyAlignment="1">
      <alignment horizontal="center" wrapText="1"/>
    </xf>
    <xf numFmtId="0" fontId="0" fillId="0" borderId="0" xfId="0" applyAlignment="1">
      <alignment horizontal="center"/>
    </xf>
    <xf numFmtId="0" fontId="0" fillId="0" borderId="14" xfId="0" applyBorder="1" applyAlignment="1">
      <alignment horizontal="center"/>
    </xf>
    <xf numFmtId="41" fontId="0" fillId="0" borderId="0" xfId="0" applyNumberFormat="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3" fillId="0" borderId="0" xfId="0" applyFont="1" applyAlignment="1">
      <alignment horizontal="left" wrapText="1"/>
    </xf>
    <xf numFmtId="0" fontId="0" fillId="0" borderId="0" xfId="0" applyAlignment="1">
      <alignment horizontal="left" wrapText="1"/>
    </xf>
    <xf numFmtId="0" fontId="0" fillId="0" borderId="2" xfId="0" applyBorder="1" applyAlignment="1">
      <alignment horizontal="left" wrapText="1"/>
    </xf>
    <xf numFmtId="0" fontId="0" fillId="0" borderId="6" xfId="0" applyBorder="1" applyAlignment="1">
      <alignment horizontal="center"/>
    </xf>
    <xf numFmtId="0" fontId="0" fillId="0" borderId="9"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13" xfId="0" applyBorder="1" applyAlignment="1">
      <alignment horizontal="center"/>
    </xf>
    <xf numFmtId="0" fontId="45" fillId="0" borderId="0" xfId="0" applyFont="1" applyAlignment="1">
      <alignment horizontal="center" vertical="center"/>
    </xf>
    <xf numFmtId="0" fontId="0" fillId="0" borderId="0" xfId="0"/>
    <xf numFmtId="0" fontId="20" fillId="0" borderId="0" xfId="0" applyFont="1" applyAlignment="1">
      <alignment horizontal="center"/>
    </xf>
    <xf numFmtId="0" fontId="41" fillId="8" borderId="0" xfId="0" applyFont="1" applyFill="1" applyAlignment="1">
      <alignment horizontal="center" vertical="center"/>
    </xf>
    <xf numFmtId="0" fontId="23" fillId="0" borderId="2" xfId="1" applyFont="1" applyBorder="1" applyAlignment="1">
      <alignment horizontal="center" vertical="center" wrapText="1"/>
    </xf>
    <xf numFmtId="0" fontId="33" fillId="0" borderId="38" xfId="0" applyFont="1" applyBorder="1" applyAlignment="1">
      <alignment horizontal="left" vertical="top" wrapText="1"/>
    </xf>
    <xf numFmtId="0" fontId="33" fillId="0" borderId="39" xfId="0" applyFont="1" applyBorder="1" applyAlignment="1">
      <alignment horizontal="left" vertical="top" wrapText="1"/>
    </xf>
    <xf numFmtId="0" fontId="11" fillId="0" borderId="0" xfId="1" applyFont="1" applyAlignment="1">
      <alignment horizontal="center" vertical="center"/>
    </xf>
    <xf numFmtId="0" fontId="11" fillId="0" borderId="8" xfId="1" applyFont="1" applyBorder="1" applyAlignment="1">
      <alignment horizontal="center" vertical="top"/>
    </xf>
    <xf numFmtId="0" fontId="11" fillId="0" borderId="0" xfId="1" applyFont="1" applyAlignment="1">
      <alignment horizontal="center" vertical="top"/>
    </xf>
    <xf numFmtId="0" fontId="11" fillId="0" borderId="2" xfId="1" applyFont="1" applyBorder="1" applyAlignment="1">
      <alignment horizontal="center" vertical="top"/>
    </xf>
    <xf numFmtId="0" fontId="11" fillId="0" borderId="1" xfId="1" applyFont="1" applyBorder="1" applyAlignment="1">
      <alignment horizontal="left" vertical="center"/>
    </xf>
    <xf numFmtId="0" fontId="11" fillId="0" borderId="1" xfId="1" quotePrefix="1" applyFont="1" applyBorder="1" applyAlignment="1">
      <alignment horizontal="left" vertical="center" wrapText="1"/>
    </xf>
    <xf numFmtId="0" fontId="11" fillId="0" borderId="1" xfId="1" applyFont="1" applyBorder="1" applyAlignment="1">
      <alignment horizontal="center" vertical="center"/>
    </xf>
    <xf numFmtId="0" fontId="11" fillId="0" borderId="1" xfId="1" quotePrefix="1" applyFont="1" applyBorder="1" applyAlignment="1">
      <alignment horizontal="left" vertical="center"/>
    </xf>
    <xf numFmtId="0" fontId="11" fillId="0" borderId="1" xfId="1" applyFont="1" applyBorder="1" applyAlignment="1">
      <alignment horizontal="left" vertical="top"/>
    </xf>
    <xf numFmtId="0" fontId="13" fillId="0" borderId="1" xfId="1" applyFont="1" applyBorder="1" applyAlignment="1">
      <alignment horizontal="left" vertical="center"/>
    </xf>
    <xf numFmtId="0" fontId="12" fillId="4" borderId="1" xfId="1" applyFont="1" applyFill="1" applyBorder="1" applyAlignment="1">
      <alignment horizontal="left" vertical="center"/>
    </xf>
    <xf numFmtId="0" fontId="11" fillId="0" borderId="3" xfId="1" applyFont="1" applyBorder="1" applyAlignment="1">
      <alignment horizontal="center" vertical="top"/>
    </xf>
    <xf numFmtId="0" fontId="11" fillId="0" borderId="4" xfId="1" applyFont="1" applyBorder="1" applyAlignment="1">
      <alignment horizontal="center" vertical="top"/>
    </xf>
    <xf numFmtId="0" fontId="11" fillId="0" borderId="5" xfId="1" applyFont="1" applyBorder="1" applyAlignment="1">
      <alignment horizontal="center" vertical="top"/>
    </xf>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 xfId="1" applyFont="1" applyBorder="1" applyAlignment="1">
      <alignment horizontal="left" vertical="top" wrapText="1"/>
    </xf>
    <xf numFmtId="0" fontId="11" fillId="0" borderId="0" xfId="1" applyFont="1" applyAlignment="1">
      <alignment horizontal="center"/>
    </xf>
    <xf numFmtId="0" fontId="11" fillId="4" borderId="1" xfId="1" applyFont="1" applyFill="1" applyBorder="1" applyAlignment="1">
      <alignment horizontal="center" vertical="center"/>
    </xf>
    <xf numFmtId="0" fontId="28" fillId="3" borderId="0" xfId="0" applyFont="1" applyFill="1" applyAlignment="1">
      <alignment horizontal="center" vertical="center" wrapText="1"/>
    </xf>
    <xf numFmtId="0" fontId="26" fillId="4" borderId="13" xfId="0" applyFont="1" applyFill="1" applyBorder="1" applyAlignment="1">
      <alignment horizontal="left" vertical="center" wrapText="1"/>
    </xf>
    <xf numFmtId="0" fontId="26" fillId="4" borderId="14" xfId="0" applyFont="1" applyFill="1" applyBorder="1" applyAlignment="1">
      <alignment horizontal="left" vertical="center" wrapText="1"/>
    </xf>
    <xf numFmtId="0" fontId="26" fillId="4" borderId="11" xfId="0" applyFont="1" applyFill="1" applyBorder="1" applyAlignment="1">
      <alignment horizontal="left" vertical="center" wrapText="1"/>
    </xf>
    <xf numFmtId="0" fontId="25" fillId="3" borderId="0" xfId="1" applyFont="1" applyFill="1" applyAlignment="1">
      <alignment horizontal="center" vertical="center" wrapText="1"/>
    </xf>
    <xf numFmtId="0" fontId="24" fillId="3" borderId="0" xfId="1" applyFont="1" applyFill="1" applyAlignment="1">
      <alignment horizontal="center" vertical="center" wrapText="1"/>
    </xf>
    <xf numFmtId="0" fontId="33" fillId="0" borderId="32" xfId="0" applyFont="1" applyBorder="1" applyAlignment="1">
      <alignment horizontal="center" vertical="top"/>
    </xf>
    <xf numFmtId="0" fontId="3" fillId="0" borderId="30" xfId="0" applyFont="1" applyBorder="1"/>
    <xf numFmtId="0" fontId="3" fillId="0" borderId="27" xfId="0" applyFont="1" applyBorder="1"/>
    <xf numFmtId="0" fontId="33" fillId="0" borderId="28" xfId="0" applyFont="1" applyBorder="1" applyAlignment="1">
      <alignment horizontal="left" vertical="center"/>
    </xf>
    <xf numFmtId="0" fontId="3" fillId="0" borderId="29" xfId="0" applyFont="1" applyBorder="1"/>
    <xf numFmtId="0" fontId="3" fillId="0" borderId="18" xfId="0" applyFont="1" applyBorder="1"/>
    <xf numFmtId="0" fontId="33" fillId="0" borderId="28" xfId="0" quotePrefix="1" applyFont="1" applyBorder="1" applyAlignment="1">
      <alignment horizontal="left" vertical="center" wrapText="1"/>
    </xf>
    <xf numFmtId="0" fontId="33" fillId="0" borderId="32" xfId="0" applyFont="1" applyBorder="1" applyAlignment="1">
      <alignment horizontal="left" vertical="center" wrapText="1"/>
    </xf>
    <xf numFmtId="0" fontId="33" fillId="0" borderId="34" xfId="0" applyFont="1" applyBorder="1" applyAlignment="1">
      <alignment horizontal="left" vertical="center"/>
    </xf>
    <xf numFmtId="0" fontId="33" fillId="0" borderId="27" xfId="0" applyFont="1" applyBorder="1" applyAlignment="1">
      <alignment horizontal="left" vertical="center"/>
    </xf>
    <xf numFmtId="0" fontId="33" fillId="0" borderId="19" xfId="0" applyFont="1" applyBorder="1" applyAlignment="1">
      <alignment horizontal="left" vertical="center"/>
    </xf>
    <xf numFmtId="0" fontId="33" fillId="0" borderId="32" xfId="0" applyFont="1" applyBorder="1" applyAlignment="1">
      <alignment vertical="center" wrapText="1"/>
    </xf>
    <xf numFmtId="0" fontId="3" fillId="0" borderId="34" xfId="0" applyFont="1" applyBorder="1"/>
    <xf numFmtId="0" fontId="3" fillId="0" borderId="19" xfId="0" applyFont="1" applyBorder="1"/>
    <xf numFmtId="0" fontId="33" fillId="0" borderId="28" xfId="0" quotePrefix="1" applyFont="1" applyBorder="1" applyAlignment="1">
      <alignment horizontal="left" vertical="center"/>
    </xf>
    <xf numFmtId="0" fontId="33" fillId="0" borderId="28" xfId="0" applyFont="1" applyBorder="1" applyAlignment="1">
      <alignment horizontal="left" vertical="center" wrapText="1"/>
    </xf>
    <xf numFmtId="0" fontId="33" fillId="0" borderId="34" xfId="0" applyFont="1" applyBorder="1" applyAlignment="1">
      <alignment horizontal="left" vertical="center" wrapText="1"/>
    </xf>
    <xf numFmtId="0" fontId="33" fillId="0" borderId="27" xfId="0" applyFont="1" applyBorder="1" applyAlignment="1">
      <alignment horizontal="left" vertical="center" wrapText="1"/>
    </xf>
    <xf numFmtId="0" fontId="33" fillId="0" borderId="19" xfId="0" applyFont="1" applyBorder="1" applyAlignment="1">
      <alignment horizontal="left" vertical="center" wrapText="1"/>
    </xf>
    <xf numFmtId="0" fontId="33" fillId="0" borderId="20" xfId="0" applyFont="1" applyBorder="1" applyAlignment="1">
      <alignment horizontal="center" vertical="top"/>
    </xf>
    <xf numFmtId="0" fontId="3" fillId="0" borderId="21" xfId="0" applyFont="1" applyBorder="1"/>
    <xf numFmtId="0" fontId="3" fillId="0" borderId="22" xfId="0" applyFont="1" applyBorder="1"/>
    <xf numFmtId="0" fontId="36" fillId="0" borderId="0" xfId="0" applyFont="1" applyAlignment="1">
      <alignment horizontal="left" vertical="top" wrapText="1"/>
    </xf>
    <xf numFmtId="0" fontId="36" fillId="0" borderId="0" xfId="0" applyFont="1" applyAlignment="1">
      <alignment horizontal="left" vertical="top"/>
    </xf>
    <xf numFmtId="0" fontId="16" fillId="0" borderId="0" xfId="0" quotePrefix="1" applyFont="1" applyAlignment="1">
      <alignment horizontal="left" vertical="top" wrapText="1"/>
    </xf>
    <xf numFmtId="0" fontId="16" fillId="0" borderId="0" xfId="0" applyFont="1" applyAlignment="1">
      <alignment horizontal="left" vertical="top"/>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xf>
    <xf numFmtId="0" fontId="43" fillId="0" borderId="1" xfId="1" applyFont="1" applyBorder="1" applyAlignment="1">
      <alignment horizontal="left" vertical="top" wrapText="1"/>
    </xf>
    <xf numFmtId="0" fontId="43" fillId="0" borderId="1" xfId="1" applyFont="1" applyBorder="1" applyAlignment="1">
      <alignment horizontal="left" vertical="top"/>
    </xf>
    <xf numFmtId="0" fontId="43" fillId="0" borderId="6" xfId="1" applyFont="1" applyBorder="1" applyAlignment="1">
      <alignment horizontal="left" vertical="top" wrapText="1"/>
    </xf>
    <xf numFmtId="0" fontId="43" fillId="0" borderId="9" xfId="1" applyFont="1" applyBorder="1" applyAlignment="1">
      <alignment horizontal="left" vertical="top" wrapText="1"/>
    </xf>
    <xf numFmtId="0" fontId="43" fillId="0" borderId="7" xfId="1" applyFont="1" applyBorder="1" applyAlignment="1">
      <alignment horizontal="left" vertical="top" wrapText="1"/>
    </xf>
    <xf numFmtId="0" fontId="33" fillId="0" borderId="28" xfId="0" applyFont="1" applyBorder="1" applyAlignment="1">
      <alignment horizontal="left" vertical="top" wrapText="1"/>
    </xf>
    <xf numFmtId="0" fontId="43" fillId="0" borderId="29" xfId="0" applyFont="1" applyBorder="1"/>
    <xf numFmtId="0" fontId="43" fillId="0" borderId="18" xfId="0" applyFont="1" applyBorder="1"/>
    <xf numFmtId="0" fontId="33" fillId="0" borderId="40" xfId="0" applyFont="1" applyBorder="1" applyAlignment="1">
      <alignment horizontal="left" vertical="top" wrapText="1"/>
    </xf>
    <xf numFmtId="0" fontId="33" fillId="0" borderId="29" xfId="0" applyFont="1" applyBorder="1" applyAlignment="1">
      <alignment horizontal="left" vertical="top" wrapText="1"/>
    </xf>
    <xf numFmtId="0" fontId="33" fillId="0" borderId="18" xfId="0" applyFont="1" applyBorder="1" applyAlignment="1">
      <alignment horizontal="left" vertical="top" wrapText="1"/>
    </xf>
    <xf numFmtId="0" fontId="25" fillId="0" borderId="28" xfId="0" applyFont="1" applyBorder="1" applyAlignment="1">
      <alignment horizontal="left" vertical="center" wrapText="1"/>
    </xf>
    <xf numFmtId="0" fontId="3" fillId="0" borderId="18" xfId="0" applyFont="1" applyBorder="1" applyAlignment="1">
      <alignment vertical="center"/>
    </xf>
    <xf numFmtId="0" fontId="25" fillId="4" borderId="6" xfId="1" applyFont="1" applyFill="1" applyBorder="1" applyAlignment="1">
      <alignment horizontal="left" vertical="center"/>
    </xf>
    <xf numFmtId="0" fontId="25" fillId="4" borderId="9" xfId="1" applyFont="1" applyFill="1" applyBorder="1" applyAlignment="1">
      <alignment horizontal="left" vertical="center"/>
    </xf>
    <xf numFmtId="0" fontId="25" fillId="4" borderId="7" xfId="1" applyFont="1" applyFill="1" applyBorder="1" applyAlignment="1">
      <alignment horizontal="left" vertical="center"/>
    </xf>
    <xf numFmtId="0" fontId="25" fillId="0" borderId="28" xfId="0" applyFont="1" applyBorder="1" applyAlignment="1">
      <alignment horizontal="left" vertical="center"/>
    </xf>
    <xf numFmtId="0" fontId="24" fillId="0" borderId="0" xfId="1" applyFont="1" applyAlignment="1">
      <alignment horizontal="center"/>
    </xf>
    <xf numFmtId="0" fontId="25" fillId="4" borderId="6" xfId="1" applyFont="1" applyFill="1" applyBorder="1" applyAlignment="1">
      <alignment horizontal="left"/>
    </xf>
    <xf numFmtId="0" fontId="25" fillId="4" borderId="9" xfId="1" applyFont="1" applyFill="1" applyBorder="1" applyAlignment="1">
      <alignment horizontal="left"/>
    </xf>
    <xf numFmtId="0" fontId="25" fillId="4" borderId="7" xfId="1" applyFont="1" applyFill="1" applyBorder="1" applyAlignment="1">
      <alignment horizontal="left"/>
    </xf>
    <xf numFmtId="0" fontId="25" fillId="0" borderId="28" xfId="0" applyFont="1" applyBorder="1" applyAlignment="1">
      <alignment vertical="center" wrapText="1"/>
    </xf>
    <xf numFmtId="0" fontId="25" fillId="0" borderId="28" xfId="0" applyFont="1" applyBorder="1" applyAlignment="1">
      <alignment vertical="center"/>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0" borderId="29" xfId="0" applyBorder="1" applyAlignment="1">
      <alignment horizontal="right" vertical="top"/>
    </xf>
    <xf numFmtId="0" fontId="0" fillId="2" borderId="1" xfId="0" applyFill="1" applyBorder="1" applyAlignment="1">
      <alignment horizontal="left"/>
    </xf>
    <xf numFmtId="0" fontId="17"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center" vertical="center" wrapText="1"/>
    </xf>
    <xf numFmtId="0" fontId="0" fillId="2" borderId="34" xfId="0" applyFill="1" applyBorder="1" applyAlignment="1">
      <alignment horizontal="center" vertical="center" wrapText="1"/>
    </xf>
    <xf numFmtId="0" fontId="0" fillId="2" borderId="37" xfId="0" applyFill="1" applyBorder="1" applyAlignment="1">
      <alignment horizontal="center" vertical="center" wrapText="1"/>
    </xf>
    <xf numFmtId="0" fontId="0" fillId="3" borderId="1" xfId="0" applyFill="1" applyBorder="1" applyAlignment="1">
      <alignment horizontal="left" vertical="top" wrapText="1"/>
    </xf>
    <xf numFmtId="0" fontId="0" fillId="3" borderId="12" xfId="0" applyFill="1" applyBorder="1" applyAlignment="1">
      <alignment horizontal="left" vertical="top"/>
    </xf>
    <xf numFmtId="0" fontId="0" fillId="3" borderId="13" xfId="0" applyFill="1" applyBorder="1" applyAlignment="1">
      <alignment horizontal="left" vertical="top"/>
    </xf>
    <xf numFmtId="0" fontId="0" fillId="3" borderId="10" xfId="0" applyFill="1" applyBorder="1" applyAlignment="1">
      <alignment horizontal="left" vertical="top"/>
    </xf>
    <xf numFmtId="0" fontId="0" fillId="3" borderId="11" xfId="0" applyFill="1" applyBorder="1" applyAlignment="1">
      <alignment horizontal="left"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0" fillId="3" borderId="3" xfId="0" applyFill="1" applyBorder="1" applyAlignment="1">
      <alignment horizontal="center" vertical="top" wrapText="1"/>
    </xf>
    <xf numFmtId="0" fontId="17" fillId="3" borderId="3" xfId="0" applyFont="1" applyFill="1" applyBorder="1" applyAlignment="1">
      <alignment horizontal="center" vertical="top" wrapText="1"/>
    </xf>
    <xf numFmtId="0" fontId="0" fillId="2" borderId="28" xfId="0" applyFill="1" applyBorder="1" applyAlignment="1">
      <alignment horizontal="center" vertical="center"/>
    </xf>
    <xf numFmtId="0" fontId="0" fillId="0" borderId="28" xfId="0" applyBorder="1" applyAlignment="1">
      <alignment horizontal="left" vertical="center"/>
    </xf>
    <xf numFmtId="0" fontId="0" fillId="2" borderId="28" xfId="0" applyFill="1" applyBorder="1" applyAlignment="1">
      <alignment horizontal="center" vertical="top"/>
    </xf>
    <xf numFmtId="0" fontId="0" fillId="0" borderId="32" xfId="0" applyBorder="1" applyAlignment="1">
      <alignment horizontal="left"/>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top" wrapText="1"/>
    </xf>
    <xf numFmtId="0" fontId="0" fillId="3" borderId="1" xfId="0" applyFill="1" applyBorder="1" applyAlignment="1">
      <alignment horizontal="left" vertical="top"/>
    </xf>
    <xf numFmtId="0" fontId="46" fillId="0" borderId="28" xfId="0" quotePrefix="1" applyFont="1" applyBorder="1" applyAlignment="1">
      <alignment horizontal="left" vertical="top" wrapText="1"/>
    </xf>
    <xf numFmtId="0" fontId="47" fillId="0" borderId="32" xfId="0" applyFont="1" applyBorder="1" applyAlignment="1">
      <alignment horizontal="left" vertical="top" wrapText="1"/>
    </xf>
    <xf numFmtId="0" fontId="3" fillId="0" borderId="33" xfId="0" applyFont="1" applyBorder="1"/>
    <xf numFmtId="0" fontId="3" fillId="0" borderId="16" xfId="0" applyFont="1" applyBorder="1"/>
    <xf numFmtId="0" fontId="47" fillId="0" borderId="20" xfId="0" applyFont="1" applyBorder="1" applyAlignment="1">
      <alignment horizontal="left" vertical="top" wrapText="1"/>
    </xf>
    <xf numFmtId="0" fontId="5" fillId="2" borderId="32" xfId="0" applyFont="1" applyFill="1" applyBorder="1" applyAlignment="1">
      <alignment horizontal="left" vertical="top" wrapText="1"/>
    </xf>
    <xf numFmtId="0" fontId="17" fillId="0" borderId="16" xfId="0" applyFont="1" applyBorder="1" applyAlignment="1">
      <alignment horizontal="center"/>
    </xf>
    <xf numFmtId="0" fontId="0" fillId="0" borderId="16" xfId="0" applyBorder="1" applyAlignment="1">
      <alignment horizontal="left"/>
    </xf>
    <xf numFmtId="0" fontId="0" fillId="5" borderId="35" xfId="0" applyFill="1" applyBorder="1" applyAlignment="1">
      <alignment horizontal="center" wrapText="1"/>
    </xf>
    <xf numFmtId="0" fontId="0" fillId="5" borderId="36" xfId="0" applyFill="1" applyBorder="1" applyAlignment="1">
      <alignment horizontal="center" wrapText="1"/>
    </xf>
    <xf numFmtId="0" fontId="5" fillId="2" borderId="28" xfId="0" applyFont="1" applyFill="1" applyBorder="1" applyAlignment="1">
      <alignment horizontal="left"/>
    </xf>
    <xf numFmtId="0" fontId="4" fillId="2" borderId="28" xfId="0" applyFont="1" applyFill="1" applyBorder="1" applyAlignment="1">
      <alignment horizontal="left"/>
    </xf>
    <xf numFmtId="0" fontId="0" fillId="2" borderId="32" xfId="0" applyFill="1" applyBorder="1" applyAlignment="1">
      <alignment horizontal="left"/>
    </xf>
    <xf numFmtId="0" fontId="42" fillId="3" borderId="5" xfId="0" applyFont="1" applyFill="1" applyBorder="1" applyAlignment="1">
      <alignment horizontal="left" vertical="top" wrapText="1"/>
    </xf>
    <xf numFmtId="0" fontId="42" fillId="3" borderId="3" xfId="0" applyFont="1" applyFill="1" applyBorder="1" applyAlignment="1">
      <alignment horizontal="left" vertical="top" wrapText="1"/>
    </xf>
    <xf numFmtId="0" fontId="42" fillId="3" borderId="5" xfId="0" applyFont="1" applyFill="1" applyBorder="1" applyAlignment="1">
      <alignment horizontal="left" vertical="top"/>
    </xf>
    <xf numFmtId="0" fontId="42" fillId="0" borderId="20" xfId="0" applyFont="1" applyBorder="1" applyAlignment="1">
      <alignment horizontal="left" vertical="top" wrapText="1"/>
    </xf>
    <xf numFmtId="0" fontId="3" fillId="0" borderId="0" xfId="0" applyFont="1" applyAlignment="1">
      <alignment horizontal="center"/>
    </xf>
    <xf numFmtId="0" fontId="0" fillId="2" borderId="28" xfId="0" applyFill="1" applyBorder="1" applyAlignment="1">
      <alignment horizontal="left"/>
    </xf>
    <xf numFmtId="0" fontId="0" fillId="2" borderId="27" xfId="0" applyFill="1" applyBorder="1" applyAlignment="1">
      <alignment horizontal="left" vertical="top" wrapText="1"/>
    </xf>
    <xf numFmtId="0" fontId="3" fillId="2" borderId="27" xfId="0" applyFont="1" applyFill="1" applyBorder="1" applyAlignment="1">
      <alignment horizontal="left" vertical="top" wrapText="1"/>
    </xf>
    <xf numFmtId="0" fontId="46" fillId="0" borderId="28" xfId="0" applyFont="1" applyBorder="1" applyAlignment="1">
      <alignment horizontal="left" vertical="top" wrapText="1"/>
    </xf>
    <xf numFmtId="0" fontId="47" fillId="0" borderId="28" xfId="0" applyFont="1" applyBorder="1" applyAlignment="1">
      <alignment horizontal="left" vertical="top" wrapText="1"/>
    </xf>
    <xf numFmtId="0" fontId="42" fillId="0" borderId="28" xfId="0" applyFont="1" applyBorder="1" applyAlignment="1">
      <alignment horizontal="left" vertical="center" wrapText="1"/>
    </xf>
    <xf numFmtId="0" fontId="3" fillId="0" borderId="18" xfId="0" applyFont="1" applyBorder="1" applyAlignment="1">
      <alignment horizontal="left" vertical="center" wrapText="1"/>
    </xf>
    <xf numFmtId="0" fontId="48" fillId="0" borderId="28" xfId="3" applyBorder="1" applyAlignment="1">
      <alignment horizontal="left" vertical="center" wrapText="1"/>
    </xf>
    <xf numFmtId="0" fontId="39" fillId="0" borderId="30" xfId="0" applyFont="1" applyBorder="1" applyAlignment="1">
      <alignment horizontal="left"/>
    </xf>
    <xf numFmtId="0" fontId="39" fillId="0" borderId="0" xfId="0" applyFont="1" applyAlignment="1">
      <alignment horizontal="left"/>
    </xf>
    <xf numFmtId="0" fontId="0" fillId="2" borderId="28" xfId="0" applyFill="1" applyBorder="1" applyAlignment="1">
      <alignment horizontal="left" vertical="center"/>
    </xf>
    <xf numFmtId="0" fontId="0" fillId="0" borderId="28" xfId="0" applyBorder="1" applyAlignment="1">
      <alignment horizontal="center"/>
    </xf>
    <xf numFmtId="0" fontId="7" fillId="6" borderId="32" xfId="0" applyFont="1" applyFill="1" applyBorder="1" applyAlignment="1">
      <alignment horizontal="center" vertical="center" wrapText="1"/>
    </xf>
    <xf numFmtId="0" fontId="3" fillId="0" borderId="31" xfId="0" applyFont="1" applyBorder="1"/>
    <xf numFmtId="0" fontId="8" fillId="6" borderId="32" xfId="0" applyFont="1" applyFill="1" applyBorder="1" applyAlignment="1">
      <alignment horizontal="center" vertical="center"/>
    </xf>
    <xf numFmtId="0" fontId="5" fillId="0" borderId="0" xfId="0" applyFont="1" applyAlignment="1">
      <alignment horizontal="center"/>
    </xf>
    <xf numFmtId="0" fontId="5" fillId="0" borderId="0" xfId="0" applyFont="1" applyAlignment="1">
      <alignment horizontal="left" wrapText="1"/>
    </xf>
    <xf numFmtId="0" fontId="0" fillId="0" borderId="28" xfId="0" applyBorder="1" applyAlignment="1">
      <alignment horizontal="center" vertical="center"/>
    </xf>
  </cellXfs>
  <cellStyles count="5">
    <cellStyle name="Hyperlink" xfId="3" builtinId="8"/>
    <cellStyle name="Normal" xfId="0" builtinId="0"/>
    <cellStyle name="Normal 2" xfId="1" xr:uid="{00000000-0005-0000-0000-000001000000}"/>
    <cellStyle name="Normal 2 2" xfId="4" xr:uid="{1921FB86-6A9E-4EF6-99E1-36CE2957ED4F}"/>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KURVA DISTRIBUSI
PREDIKAT KINERJA PEGAWAI DENGAN
CAPAIAN KINERJA ORGANISASI ISTIMEWA</c:v>
          </c:tx>
          <c:spPr>
            <a:ln w="19050" cmpd="sng">
              <a:solidFill>
                <a:srgbClr val="4285F4"/>
              </a:solidFill>
            </a:ln>
          </c:spPr>
          <c:marker>
            <c:symbol val="none"/>
          </c:marker>
          <c:cat>
            <c:strRef>
              <c:f>PD!$A$3:$A$7</c:f>
              <c:strCache>
                <c:ptCount val="5"/>
                <c:pt idx="0">
                  <c:v>Sangat
Kurang</c:v>
                </c:pt>
                <c:pt idx="1">
                  <c:v>Kurang/
Misconduct</c:v>
                </c:pt>
                <c:pt idx="2">
                  <c:v>Butuh
Perbaikan</c:v>
                </c:pt>
                <c:pt idx="3">
                  <c:v>Baik</c:v>
                </c:pt>
                <c:pt idx="4">
                  <c:v>Sangat
Baik</c:v>
                </c:pt>
              </c:strCache>
            </c:strRef>
          </c:cat>
          <c:val>
            <c:numRef>
              <c:f>PD!$B$3:$B$7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D132-492C-9CF1-E10390260AF2}"/>
            </c:ext>
          </c:extLst>
        </c:ser>
        <c:dLbls>
          <c:showLegendKey val="0"/>
          <c:showVal val="0"/>
          <c:showCatName val="0"/>
          <c:showSerName val="0"/>
          <c:showPercent val="0"/>
          <c:showBubbleSize val="0"/>
        </c:dLbls>
        <c:smooth val="0"/>
        <c:axId val="1162450320"/>
        <c:axId val="1162446512"/>
      </c:lineChart>
      <c:catAx>
        <c:axId val="116245032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6512"/>
        <c:crosses val="autoZero"/>
        <c:auto val="1"/>
        <c:lblAlgn val="ctr"/>
        <c:lblOffset val="100"/>
        <c:noMultiLvlLbl val="1"/>
      </c:catAx>
      <c:valAx>
        <c:axId val="1162446512"/>
        <c:scaling>
          <c:orientation val="minMax"/>
        </c:scaling>
        <c:delete val="0"/>
        <c:axPos val="l"/>
        <c:majorGridlines>
          <c:spPr>
            <a:ln>
              <a:solidFill>
                <a:srgbClr val="B7B7B7"/>
              </a:solidFill>
            </a:ln>
          </c:spPr>
        </c:majorGridlines>
        <c:title>
          <c:tx>
            <c:rich>
              <a:bodyPr/>
              <a:lstStyle/>
              <a:p>
                <a:pPr lvl="0">
                  <a:defRPr sz="1000" b="0" i="0">
                    <a:solidFill>
                      <a:srgbClr val="000000"/>
                    </a:solidFill>
                    <a:latin typeface="+mn-lt"/>
                  </a:defRPr>
                </a:pPr>
                <a:r>
                  <a:rPr lang="en-ID" sz="1000" b="0" i="0">
                    <a:solidFill>
                      <a:srgbClr val="000000"/>
                    </a:solidFill>
                    <a:latin typeface="+mn-lt"/>
                  </a:rPr>
                  <a:t>FREKUENSI PEGAWAI</a:t>
                </a:r>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0320"/>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CD!$A$3:$A$7</c:f>
              <c:strCache>
                <c:ptCount val="5"/>
                <c:pt idx="0">
                  <c:v>Sangat Kurang</c:v>
                </c:pt>
                <c:pt idx="1">
                  <c:v>Kurang/Misconduct</c:v>
                </c:pt>
                <c:pt idx="2">
                  <c:v>Butuh Perbaikan</c:v>
                </c:pt>
                <c:pt idx="3">
                  <c:v>Baik</c:v>
                </c:pt>
                <c:pt idx="4">
                  <c:v>Sangat Baik</c:v>
                </c:pt>
              </c:strCache>
            </c:strRef>
          </c:cat>
          <c:val>
            <c:numRef>
              <c:f>CD!$B$3:$B$7</c:f>
              <c:numCache>
                <c:formatCode>0</c:formatCode>
                <c:ptCount val="5"/>
                <c:pt idx="0">
                  <c:v>0</c:v>
                </c:pt>
                <c:pt idx="1">
                  <c:v>8.2284432870370364E-2</c:v>
                </c:pt>
                <c:pt idx="2">
                  <c:v>1.9748263888888888</c:v>
                </c:pt>
                <c:pt idx="3">
                  <c:v>15.798611111111111</c:v>
                </c:pt>
                <c:pt idx="4">
                  <c:v>54.166666666666664</c:v>
                </c:pt>
              </c:numCache>
            </c:numRef>
          </c:val>
          <c:smooth val="1"/>
          <c:extLst>
            <c:ext xmlns:c16="http://schemas.microsoft.com/office/drawing/2014/chart" uri="{C3380CC4-5D6E-409C-BE32-E72D297353CC}">
              <c16:uniqueId val="{00000000-0130-4B31-A9B1-8A021B1CE8C8}"/>
            </c:ext>
          </c:extLst>
        </c:ser>
        <c:dLbls>
          <c:showLegendKey val="0"/>
          <c:showVal val="0"/>
          <c:showCatName val="0"/>
          <c:showSerName val="0"/>
          <c:showPercent val="0"/>
          <c:showBubbleSize val="0"/>
        </c:dLbls>
        <c:smooth val="0"/>
        <c:axId val="1162451952"/>
        <c:axId val="1162448688"/>
      </c:lineChart>
      <c:catAx>
        <c:axId val="1162451952"/>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8688"/>
        <c:crosses val="autoZero"/>
        <c:auto val="1"/>
        <c:lblAlgn val="ctr"/>
        <c:lblOffset val="100"/>
        <c:noMultiLvlLbl val="1"/>
      </c:catAx>
      <c:valAx>
        <c:axId val="116244868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id-ID"/>
          </a:p>
        </c:txPr>
        <c:crossAx val="1162451952"/>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CD!$D$3:$D$7</c:f>
              <c:strCache>
                <c:ptCount val="5"/>
                <c:pt idx="0">
                  <c:v>Sangat Kurang</c:v>
                </c:pt>
                <c:pt idx="1">
                  <c:v>Kurang/Misconduct</c:v>
                </c:pt>
                <c:pt idx="2">
                  <c:v>Butuh Perbaikan</c:v>
                </c:pt>
                <c:pt idx="3">
                  <c:v>Baik</c:v>
                </c:pt>
                <c:pt idx="4">
                  <c:v>Sangat Baik</c:v>
                </c:pt>
              </c:strCache>
            </c:strRef>
          </c:cat>
          <c:val>
            <c:numRef>
              <c:f>CD!$E$3:$E$7</c:f>
              <c:numCache>
                <c:formatCode>0</c:formatCode>
                <c:ptCount val="5"/>
                <c:pt idx="0">
                  <c:v>8.3333333333333321</c:v>
                </c:pt>
                <c:pt idx="1">
                  <c:v>12.5</c:v>
                </c:pt>
                <c:pt idx="2">
                  <c:v>25</c:v>
                </c:pt>
                <c:pt idx="3">
                  <c:v>45.833333333333329</c:v>
                </c:pt>
                <c:pt idx="4">
                  <c:v>8.3333333333333321</c:v>
                </c:pt>
              </c:numCache>
            </c:numRef>
          </c:val>
          <c:smooth val="1"/>
          <c:extLst>
            <c:ext xmlns:c16="http://schemas.microsoft.com/office/drawing/2014/chart" uri="{C3380CC4-5D6E-409C-BE32-E72D297353CC}">
              <c16:uniqueId val="{00000000-8F2B-42D6-9FE8-88332FE3B0C9}"/>
            </c:ext>
          </c:extLst>
        </c:ser>
        <c:dLbls>
          <c:showLegendKey val="0"/>
          <c:showVal val="0"/>
          <c:showCatName val="0"/>
          <c:showSerName val="0"/>
          <c:showPercent val="0"/>
          <c:showBubbleSize val="0"/>
        </c:dLbls>
        <c:smooth val="0"/>
        <c:axId val="1162451408"/>
        <c:axId val="1162444880"/>
      </c:lineChart>
      <c:catAx>
        <c:axId val="116245140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44880"/>
        <c:crosses val="autoZero"/>
        <c:auto val="1"/>
        <c:lblAlgn val="ctr"/>
        <c:lblOffset val="100"/>
        <c:noMultiLvlLbl val="1"/>
      </c:catAx>
      <c:valAx>
        <c:axId val="116244488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51408"/>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CD!$G$3:$G$7</c:f>
              <c:strCache>
                <c:ptCount val="5"/>
                <c:pt idx="0">
                  <c:v>Sangat Kurang</c:v>
                </c:pt>
                <c:pt idx="1">
                  <c:v>Kurang/Misconduct</c:v>
                </c:pt>
                <c:pt idx="2">
                  <c:v>Butuh Perbaikan</c:v>
                </c:pt>
                <c:pt idx="3">
                  <c:v>Baik</c:v>
                </c:pt>
                <c:pt idx="4">
                  <c:v>Sangat Baik</c:v>
                </c:pt>
              </c:strCache>
            </c:strRef>
          </c:cat>
          <c:val>
            <c:numRef>
              <c:f>CD!$H$3:$H$7</c:f>
              <c:numCache>
                <c:formatCode>0</c:formatCode>
                <c:ptCount val="5"/>
                <c:pt idx="0">
                  <c:v>12.5</c:v>
                </c:pt>
                <c:pt idx="1">
                  <c:v>16.666666666666664</c:v>
                </c:pt>
                <c:pt idx="2">
                  <c:v>41.666666666666671</c:v>
                </c:pt>
                <c:pt idx="3">
                  <c:v>16.666666666666664</c:v>
                </c:pt>
                <c:pt idx="4">
                  <c:v>12.5</c:v>
                </c:pt>
              </c:numCache>
            </c:numRef>
          </c:val>
          <c:smooth val="1"/>
          <c:extLst>
            <c:ext xmlns:c16="http://schemas.microsoft.com/office/drawing/2014/chart" uri="{C3380CC4-5D6E-409C-BE32-E72D297353CC}">
              <c16:uniqueId val="{00000000-3DBA-4C0E-9027-AE8F4A259C4D}"/>
            </c:ext>
          </c:extLst>
        </c:ser>
        <c:dLbls>
          <c:showLegendKey val="0"/>
          <c:showVal val="0"/>
          <c:showCatName val="0"/>
          <c:showSerName val="0"/>
          <c:showPercent val="0"/>
          <c:showBubbleSize val="0"/>
        </c:dLbls>
        <c:smooth val="0"/>
        <c:axId val="1162447600"/>
        <c:axId val="1162450864"/>
      </c:lineChart>
      <c:catAx>
        <c:axId val="1162447600"/>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162450864"/>
        <c:crosses val="autoZero"/>
        <c:auto val="1"/>
        <c:lblAlgn val="ctr"/>
        <c:lblOffset val="100"/>
        <c:noMultiLvlLbl val="1"/>
      </c:catAx>
      <c:valAx>
        <c:axId val="116245086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7600"/>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Pola Distribusi</c:v>
          </c:tx>
          <c:spPr>
            <a:ln>
              <a:noFill/>
            </a:ln>
          </c:spPr>
          <c:marker>
            <c:symbol val="circle"/>
            <c:size val="7"/>
            <c:spPr>
              <a:solidFill>
                <a:srgbClr val="4285F4"/>
              </a:solidFill>
              <a:ln cmpd="sng">
                <a:solidFill>
                  <a:srgbClr val="4285F4"/>
                </a:solidFill>
              </a:ln>
            </c:spPr>
          </c:marker>
          <c:xVal>
            <c:strRef>
              <c:f>CD!$J$3:$J$7</c:f>
              <c:strCache>
                <c:ptCount val="5"/>
                <c:pt idx="0">
                  <c:v>Sangat Kurang</c:v>
                </c:pt>
                <c:pt idx="1">
                  <c:v>Kurang/Misconduct</c:v>
                </c:pt>
                <c:pt idx="2">
                  <c:v>Butuh Perbaikan</c:v>
                </c:pt>
                <c:pt idx="3">
                  <c:v>Baik</c:v>
                </c:pt>
                <c:pt idx="4">
                  <c:v>Sangat Baik</c:v>
                </c:pt>
              </c:strCache>
            </c:strRef>
          </c:xVal>
          <c:yVal>
            <c:numRef>
              <c:f>CD!$K$3:$K$7</c:f>
              <c:numCache>
                <c:formatCode>0</c:formatCode>
                <c:ptCount val="5"/>
                <c:pt idx="0">
                  <c:v>8.3333333333333321</c:v>
                </c:pt>
                <c:pt idx="1">
                  <c:v>45.833333333333329</c:v>
                </c:pt>
                <c:pt idx="2">
                  <c:v>25</c:v>
                </c:pt>
                <c:pt idx="3">
                  <c:v>12.5</c:v>
                </c:pt>
                <c:pt idx="4">
                  <c:v>8.3333333333333321</c:v>
                </c:pt>
              </c:numCache>
            </c:numRef>
          </c:yVal>
          <c:smooth val="1"/>
          <c:extLst>
            <c:ext xmlns:c16="http://schemas.microsoft.com/office/drawing/2014/chart" uri="{C3380CC4-5D6E-409C-BE32-E72D297353CC}">
              <c16:uniqueId val="{00000000-7B38-4CEF-8C05-1C2C13086A60}"/>
            </c:ext>
          </c:extLst>
        </c:ser>
        <c:dLbls>
          <c:showLegendKey val="0"/>
          <c:showVal val="0"/>
          <c:showCatName val="0"/>
          <c:showSerName val="0"/>
          <c:showPercent val="0"/>
          <c:showBubbleSize val="0"/>
        </c:dLbls>
        <c:axId val="1162448144"/>
        <c:axId val="1162445424"/>
      </c:scatterChart>
      <c:valAx>
        <c:axId val="1162448144"/>
        <c:scaling>
          <c:orientation val="minMax"/>
        </c:scaling>
        <c:delete val="0"/>
        <c:axPos val="b"/>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spPr>
          <a:ln/>
        </c:spPr>
        <c:txPr>
          <a:bodyPr rot="0" vert="horz"/>
          <a:lstStyle/>
          <a:p>
            <a:pPr>
              <a:defRPr sz="900" b="0" i="0" u="none" strike="noStrike" baseline="0">
                <a:solidFill>
                  <a:srgbClr val="000000"/>
                </a:solidFill>
                <a:latin typeface="Calibri"/>
                <a:ea typeface="Calibri"/>
                <a:cs typeface="Calibri"/>
              </a:defRPr>
            </a:pPr>
            <a:endParaRPr lang="id-ID"/>
          </a:p>
        </c:txPr>
        <c:crossAx val="1162445424"/>
        <c:crosses val="autoZero"/>
        <c:crossBetween val="midCat"/>
      </c:valAx>
      <c:valAx>
        <c:axId val="11624454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8144"/>
        <c:crosses val="autoZero"/>
        <c:crossBetween val="midCat"/>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Pola Distribusi</c:v>
          </c:tx>
          <c:spPr>
            <a:ln w="19050" cmpd="sng">
              <a:solidFill>
                <a:srgbClr val="4285F4"/>
              </a:solidFill>
            </a:ln>
          </c:spPr>
          <c:marker>
            <c:symbol val="none"/>
          </c:marker>
          <c:cat>
            <c:strRef>
              <c:f>CD!$M$3:$M$7</c:f>
              <c:strCache>
                <c:ptCount val="5"/>
                <c:pt idx="0">
                  <c:v>Sangat Kurang</c:v>
                </c:pt>
                <c:pt idx="1">
                  <c:v>Kurang/Misconduct</c:v>
                </c:pt>
                <c:pt idx="2">
                  <c:v>Butuh Perbaikan</c:v>
                </c:pt>
                <c:pt idx="3">
                  <c:v>Baik</c:v>
                </c:pt>
                <c:pt idx="4">
                  <c:v>Sangat Baik</c:v>
                </c:pt>
              </c:strCache>
            </c:strRef>
          </c:cat>
          <c:val>
            <c:numRef>
              <c:f>CD!$N$3:$N$7</c:f>
              <c:numCache>
                <c:formatCode>0</c:formatCode>
                <c:ptCount val="5"/>
                <c:pt idx="0">
                  <c:v>54.166666666666664</c:v>
                </c:pt>
                <c:pt idx="1">
                  <c:v>29.166666666666668</c:v>
                </c:pt>
                <c:pt idx="2">
                  <c:v>12.5</c:v>
                </c:pt>
                <c:pt idx="3">
                  <c:v>4.1666666666666661</c:v>
                </c:pt>
                <c:pt idx="4">
                  <c:v>0</c:v>
                </c:pt>
              </c:numCache>
            </c:numRef>
          </c:val>
          <c:smooth val="1"/>
          <c:extLst>
            <c:ext xmlns:c16="http://schemas.microsoft.com/office/drawing/2014/chart" uri="{C3380CC4-5D6E-409C-BE32-E72D297353CC}">
              <c16:uniqueId val="{00000000-9A71-4127-AE8D-422975834DAD}"/>
            </c:ext>
          </c:extLst>
        </c:ser>
        <c:dLbls>
          <c:showLegendKey val="0"/>
          <c:showVal val="0"/>
          <c:showCatName val="0"/>
          <c:showSerName val="0"/>
          <c:showPercent val="0"/>
          <c:showBubbleSize val="0"/>
        </c:dLbls>
        <c:smooth val="0"/>
        <c:axId val="1162445968"/>
        <c:axId val="1272115024"/>
      </c:lineChart>
      <c:catAx>
        <c:axId val="1162445968"/>
        <c:scaling>
          <c:orientation val="minMax"/>
        </c:scaling>
        <c:delete val="0"/>
        <c:axPos val="b"/>
        <c:title>
          <c:tx>
            <c:rich>
              <a:bodyPr/>
              <a:lstStyle/>
              <a:p>
                <a:pPr lvl="0">
                  <a:defRPr b="0">
                    <a:solidFill>
                      <a:srgbClr val="000000"/>
                    </a:solidFill>
                    <a:latin typeface="+mn-lt"/>
                  </a:defRPr>
                </a:pPr>
                <a:endParaRPr lang="en-ID"/>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id-ID"/>
          </a:p>
        </c:txPr>
        <c:crossAx val="1272115024"/>
        <c:crosses val="autoZero"/>
        <c:auto val="1"/>
        <c:lblAlgn val="ctr"/>
        <c:lblOffset val="100"/>
        <c:noMultiLvlLbl val="1"/>
      </c:catAx>
      <c:valAx>
        <c:axId val="127211502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ID"/>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id-ID"/>
          </a:p>
        </c:txPr>
        <c:crossAx val="1162445968"/>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ustomXml" Target="../ink/ink1.xml"/><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5.png"/><Relationship Id="rId1" Type="http://schemas.openxmlformats.org/officeDocument/2006/relationships/image" Target="../media/image2.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ustomXml" Target="../ink/ink3.xml"/><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4</xdr:col>
      <xdr:colOff>1273847</xdr:colOff>
      <xdr:row>69</xdr:row>
      <xdr:rowOff>74084</xdr:rowOff>
    </xdr:from>
    <xdr:to>
      <xdr:col>5</xdr:col>
      <xdr:colOff>214889</xdr:colOff>
      <xdr:row>74</xdr:row>
      <xdr:rowOff>40340</xdr:rowOff>
    </xdr:to>
    <xdr:pic>
      <xdr:nvPicPr>
        <xdr:cNvPr id="2" name="Picture 1">
          <a:extLst>
            <a:ext uri="{FF2B5EF4-FFF2-40B4-BE49-F238E27FC236}">
              <a16:creationId xmlns:a16="http://schemas.microsoft.com/office/drawing/2014/main" id="{53F5A6BC-D96F-4DC7-8D53-43E7524BB0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3764" y="17568334"/>
          <a:ext cx="898958" cy="918756"/>
        </a:xfrm>
        <a:prstGeom prst="rect">
          <a:avLst/>
        </a:prstGeom>
      </xdr:spPr>
    </xdr:pic>
    <xdr:clientData/>
  </xdr:twoCellAnchor>
  <xdr:twoCellAnchor editAs="oneCell">
    <xdr:from>
      <xdr:col>4</xdr:col>
      <xdr:colOff>1247842</xdr:colOff>
      <xdr:row>69</xdr:row>
      <xdr:rowOff>137733</xdr:rowOff>
    </xdr:from>
    <xdr:to>
      <xdr:col>5</xdr:col>
      <xdr:colOff>1675333</xdr:colOff>
      <xdr:row>74</xdr:row>
      <xdr:rowOff>78355</xdr:rowOff>
    </xdr:to>
    <xdr:pic>
      <xdr:nvPicPr>
        <xdr:cNvPr id="3" name="Picture 2">
          <a:extLst>
            <a:ext uri="{FF2B5EF4-FFF2-40B4-BE49-F238E27FC236}">
              <a16:creationId xmlns:a16="http://schemas.microsoft.com/office/drawing/2014/main" id="{93558291-9853-4E93-B92E-CBED82F679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6507759" y="17631983"/>
          <a:ext cx="2385407" cy="893122"/>
        </a:xfrm>
        <a:prstGeom prst="rect">
          <a:avLst/>
        </a:prstGeom>
        <a:noFill/>
        <a:ln>
          <a:noFill/>
        </a:ln>
      </xdr:spPr>
    </xdr:pic>
    <xdr:clientData/>
  </xdr:twoCellAnchor>
  <xdr:twoCellAnchor editAs="oneCell">
    <xdr:from>
      <xdr:col>1</xdr:col>
      <xdr:colOff>1930127</xdr:colOff>
      <xdr:row>70</xdr:row>
      <xdr:rowOff>19791</xdr:rowOff>
    </xdr:from>
    <xdr:to>
      <xdr:col>2</xdr:col>
      <xdr:colOff>1306083</xdr:colOff>
      <xdr:row>72</xdr:row>
      <xdr:rowOff>93181</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12" name="Ink 11">
              <a:extLst>
                <a:ext uri="{FF2B5EF4-FFF2-40B4-BE49-F238E27FC236}">
                  <a16:creationId xmlns:a16="http://schemas.microsoft.com/office/drawing/2014/main" id="{259B2D2D-3A82-B897-E5A5-CDEC852904EA}"/>
                </a:ext>
              </a:extLst>
            </xdr14:cNvPr>
            <xdr14:cNvContentPartPr/>
          </xdr14:nvContentPartPr>
          <xdr14:nvPr macro=""/>
          <xdr14:xfrm>
            <a:off x="2289960" y="17402917"/>
            <a:ext cx="1355040" cy="422640"/>
          </xdr14:xfrm>
        </xdr:contentPart>
      </mc:Choice>
      <mc:Fallback>
        <xdr:pic>
          <xdr:nvPicPr>
            <xdr:cNvPr id="12" name="Ink 11">
              <a:extLst>
                <a:ext uri="{FF2B5EF4-FFF2-40B4-BE49-F238E27FC236}">
                  <a16:creationId xmlns:a16="http://schemas.microsoft.com/office/drawing/2014/main" id="{259B2D2D-3A82-B897-E5A5-CDEC852904EA}"/>
                </a:ext>
              </a:extLst>
            </xdr:cNvPr>
            <xdr:cNvPicPr/>
          </xdr:nvPicPr>
          <xdr:blipFill>
            <a:blip xmlns:r="http://schemas.openxmlformats.org/officeDocument/2006/relationships" r:embed="rId4"/>
            <a:stretch>
              <a:fillRect/>
            </a:stretch>
          </xdr:blipFill>
          <xdr:spPr>
            <a:xfrm>
              <a:off x="2283840" y="17396797"/>
              <a:ext cx="1367280" cy="43488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702346</xdr:colOff>
      <xdr:row>14</xdr:row>
      <xdr:rowOff>78759</xdr:rowOff>
    </xdr:from>
    <xdr:to>
      <xdr:col>2</xdr:col>
      <xdr:colOff>1601366</xdr:colOff>
      <xdr:row>19</xdr:row>
      <xdr:rowOff>45079</xdr:rowOff>
    </xdr:to>
    <xdr:pic>
      <xdr:nvPicPr>
        <xdr:cNvPr id="2" name="Picture 1">
          <a:extLst>
            <a:ext uri="{FF2B5EF4-FFF2-40B4-BE49-F238E27FC236}">
              <a16:creationId xmlns:a16="http://schemas.microsoft.com/office/drawing/2014/main" id="{A3C03BC0-7954-4DDD-8969-198BF3382A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44096" y="3899342"/>
          <a:ext cx="899020" cy="918820"/>
        </a:xfrm>
        <a:prstGeom prst="rect">
          <a:avLst/>
        </a:prstGeom>
      </xdr:spPr>
    </xdr:pic>
    <xdr:clientData/>
  </xdr:twoCellAnchor>
  <xdr:twoCellAnchor editAs="oneCell">
    <xdr:from>
      <xdr:col>2</xdr:col>
      <xdr:colOff>682555</xdr:colOff>
      <xdr:row>14</xdr:row>
      <xdr:rowOff>144178</xdr:rowOff>
    </xdr:from>
    <xdr:to>
      <xdr:col>2</xdr:col>
      <xdr:colOff>3068127</xdr:colOff>
      <xdr:row>19</xdr:row>
      <xdr:rowOff>84862</xdr:rowOff>
    </xdr:to>
    <xdr:pic>
      <xdr:nvPicPr>
        <xdr:cNvPr id="3" name="Picture 2">
          <a:extLst>
            <a:ext uri="{FF2B5EF4-FFF2-40B4-BE49-F238E27FC236}">
              <a16:creationId xmlns:a16="http://schemas.microsoft.com/office/drawing/2014/main" id="{686C7672-EA30-44CE-A676-9BFCA1CA9A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4524305" y="3964761"/>
          <a:ext cx="2385572" cy="893184"/>
        </a:xfrm>
        <a:prstGeom prst="rect">
          <a:avLst/>
        </a:prstGeom>
        <a:noFill/>
        <a:ln>
          <a:noFill/>
        </a:ln>
      </xdr:spPr>
    </xdr:pic>
    <xdr:clientData/>
  </xdr:twoCellAnchor>
  <xdr:twoCellAnchor editAs="oneCell">
    <xdr:from>
      <xdr:col>1</xdr:col>
      <xdr:colOff>1147263</xdr:colOff>
      <xdr:row>15</xdr:row>
      <xdr:rowOff>42442</xdr:rowOff>
    </xdr:from>
    <xdr:to>
      <xdr:col>1</xdr:col>
      <xdr:colOff>2452983</xdr:colOff>
      <xdr:row>17</xdr:row>
      <xdr:rowOff>126632</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11" name="Ink 10">
              <a:extLst>
                <a:ext uri="{FF2B5EF4-FFF2-40B4-BE49-F238E27FC236}">
                  <a16:creationId xmlns:a16="http://schemas.microsoft.com/office/drawing/2014/main" id="{C0638FB6-50F5-CAE0-124D-312CD455781C}"/>
                </a:ext>
              </a:extLst>
            </xdr14:cNvPr>
            <xdr14:cNvContentPartPr/>
          </xdr14:nvContentPartPr>
          <xdr14:nvPr macro=""/>
          <xdr14:xfrm>
            <a:off x="1390680" y="3915942"/>
            <a:ext cx="1305720" cy="433440"/>
          </xdr14:xfrm>
        </xdr:contentPart>
      </mc:Choice>
      <mc:Fallback>
        <xdr:pic>
          <xdr:nvPicPr>
            <xdr:cNvPr id="11" name="Ink 10">
              <a:extLst>
                <a:ext uri="{FF2B5EF4-FFF2-40B4-BE49-F238E27FC236}">
                  <a16:creationId xmlns:a16="http://schemas.microsoft.com/office/drawing/2014/main" id="{C0638FB6-50F5-CAE0-124D-312CD455781C}"/>
                </a:ext>
              </a:extLst>
            </xdr:cNvPr>
            <xdr:cNvPicPr/>
          </xdr:nvPicPr>
          <xdr:blipFill>
            <a:blip xmlns:r="http://schemas.openxmlformats.org/officeDocument/2006/relationships" r:embed="rId4"/>
            <a:stretch>
              <a:fillRect/>
            </a:stretch>
          </xdr:blipFill>
          <xdr:spPr>
            <a:xfrm>
              <a:off x="1384560" y="3909822"/>
              <a:ext cx="1317960" cy="44568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438150</xdr:colOff>
      <xdr:row>15</xdr:row>
      <xdr:rowOff>31750</xdr:rowOff>
    </xdr:from>
    <xdr:to>
      <xdr:col>8</xdr:col>
      <xdr:colOff>19050</xdr:colOff>
      <xdr:row>15</xdr:row>
      <xdr:rowOff>2673350</xdr:rowOff>
    </xdr:to>
    <xdr:graphicFrame macro="">
      <xdr:nvGraphicFramePr>
        <xdr:cNvPr id="3088" name="Chart 1">
          <a:extLst>
            <a:ext uri="{FF2B5EF4-FFF2-40B4-BE49-F238E27FC236}">
              <a16:creationId xmlns:a16="http://schemas.microsoft.com/office/drawing/2014/main" id="{1C8E0816-F184-4FF1-AF8C-5FEA3ECEE7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8</xdr:col>
      <xdr:colOff>597137</xdr:colOff>
      <xdr:row>78</xdr:row>
      <xdr:rowOff>44823</xdr:rowOff>
    </xdr:from>
    <xdr:to>
      <xdr:col>9</xdr:col>
      <xdr:colOff>683602</xdr:colOff>
      <xdr:row>83</xdr:row>
      <xdr:rowOff>38410</xdr:rowOff>
    </xdr:to>
    <xdr:pic>
      <xdr:nvPicPr>
        <xdr:cNvPr id="2" name="Picture 1">
          <a:extLst>
            <a:ext uri="{FF2B5EF4-FFF2-40B4-BE49-F238E27FC236}">
              <a16:creationId xmlns:a16="http://schemas.microsoft.com/office/drawing/2014/main" id="{1FA34ED5-F728-4094-95E6-DEBFA713A6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105078" y="29886088"/>
          <a:ext cx="870877" cy="890057"/>
        </a:xfrm>
        <a:prstGeom prst="rect">
          <a:avLst/>
        </a:prstGeom>
      </xdr:spPr>
    </xdr:pic>
    <xdr:clientData/>
  </xdr:twoCellAnchor>
  <xdr:twoCellAnchor editAs="oneCell">
    <xdr:from>
      <xdr:col>8</xdr:col>
      <xdr:colOff>573311</xdr:colOff>
      <xdr:row>78</xdr:row>
      <xdr:rowOff>103655</xdr:rowOff>
    </xdr:from>
    <xdr:to>
      <xdr:col>10</xdr:col>
      <xdr:colOff>1337794</xdr:colOff>
      <xdr:row>83</xdr:row>
      <xdr:rowOff>72409</xdr:rowOff>
    </xdr:to>
    <xdr:pic>
      <xdr:nvPicPr>
        <xdr:cNvPr id="3" name="Picture 2">
          <a:extLst>
            <a:ext uri="{FF2B5EF4-FFF2-40B4-BE49-F238E27FC236}">
              <a16:creationId xmlns:a16="http://schemas.microsoft.com/office/drawing/2014/main" id="{C9E5E421-9955-4D87-906C-A3098889C1B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457189">
          <a:off x="8081252" y="29944920"/>
          <a:ext cx="2310895" cy="865224"/>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594740</xdr:colOff>
      <xdr:row>40</xdr:row>
      <xdr:rowOff>19050</xdr:rowOff>
    </xdr:from>
    <xdr:to>
      <xdr:col>3</xdr:col>
      <xdr:colOff>1344522</xdr:colOff>
      <xdr:row>43</xdr:row>
      <xdr:rowOff>23345</xdr:rowOff>
    </xdr:to>
    <xdr:pic>
      <xdr:nvPicPr>
        <xdr:cNvPr id="2" name="Picture 1">
          <a:extLst>
            <a:ext uri="{FF2B5EF4-FFF2-40B4-BE49-F238E27FC236}">
              <a16:creationId xmlns:a16="http://schemas.microsoft.com/office/drawing/2014/main" id="{B917B04D-6D45-D15B-487E-1645ED0A94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0340" y="7629525"/>
          <a:ext cx="749782" cy="766295"/>
        </a:xfrm>
        <a:prstGeom prst="rect">
          <a:avLst/>
        </a:prstGeom>
      </xdr:spPr>
    </xdr:pic>
    <xdr:clientData/>
  </xdr:twoCellAnchor>
  <xdr:twoCellAnchor editAs="oneCell">
    <xdr:from>
      <xdr:col>3</xdr:col>
      <xdr:colOff>580309</xdr:colOff>
      <xdr:row>40</xdr:row>
      <xdr:rowOff>57109</xdr:rowOff>
    </xdr:from>
    <xdr:to>
      <xdr:col>3</xdr:col>
      <xdr:colOff>2569875</xdr:colOff>
      <xdr:row>43</xdr:row>
      <xdr:rowOff>40024</xdr:rowOff>
    </xdr:to>
    <xdr:pic>
      <xdr:nvPicPr>
        <xdr:cNvPr id="3" name="Picture 2">
          <a:extLst>
            <a:ext uri="{FF2B5EF4-FFF2-40B4-BE49-F238E27FC236}">
              <a16:creationId xmlns:a16="http://schemas.microsoft.com/office/drawing/2014/main" id="{0227D762-5F6B-3BF2-8A8D-4B7B74BE06E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457189">
          <a:off x="3475909" y="7667584"/>
          <a:ext cx="1989566" cy="744915"/>
        </a:xfrm>
        <a:prstGeom prst="rect">
          <a:avLst/>
        </a:prstGeom>
        <a:noFill/>
        <a:ln>
          <a:noFill/>
        </a:ln>
      </xdr:spPr>
    </xdr:pic>
    <xdr:clientData/>
  </xdr:twoCellAnchor>
  <xdr:twoCellAnchor editAs="oneCell">
    <xdr:from>
      <xdr:col>1</xdr:col>
      <xdr:colOff>659250</xdr:colOff>
      <xdr:row>40</xdr:row>
      <xdr:rowOff>84885</xdr:rowOff>
    </xdr:from>
    <xdr:to>
      <xdr:col>1</xdr:col>
      <xdr:colOff>1780650</xdr:colOff>
      <xdr:row>41</xdr:row>
      <xdr:rowOff>298830</xdr:rowOff>
    </xdr:to>
    <mc:AlternateContent xmlns:mc="http://schemas.openxmlformats.org/markup-compatibility/2006">
      <mc:Choice xmlns:xdr14="http://schemas.microsoft.com/office/excel/2010/spreadsheetDrawing" Requires="xdr14">
        <xdr:contentPart xmlns:r="http://schemas.openxmlformats.org/officeDocument/2006/relationships" r:id="rId3">
          <xdr14:nvContentPartPr>
            <xdr14:cNvPr id="12" name="Ink 11">
              <a:extLst>
                <a:ext uri="{FF2B5EF4-FFF2-40B4-BE49-F238E27FC236}">
                  <a16:creationId xmlns:a16="http://schemas.microsoft.com/office/drawing/2014/main" id="{086A1B6F-3815-BD6A-9382-275115E29C17}"/>
                </a:ext>
              </a:extLst>
            </xdr14:cNvPr>
            <xdr14:cNvContentPartPr/>
          </xdr14:nvContentPartPr>
          <xdr14:nvPr macro=""/>
          <xdr14:xfrm>
            <a:off x="945000" y="7400085"/>
            <a:ext cx="1121400" cy="394920"/>
          </xdr14:xfrm>
        </xdr:contentPart>
      </mc:Choice>
      <mc:Fallback>
        <xdr:pic>
          <xdr:nvPicPr>
            <xdr:cNvPr id="12" name="Ink 11">
              <a:extLst>
                <a:ext uri="{FF2B5EF4-FFF2-40B4-BE49-F238E27FC236}">
                  <a16:creationId xmlns:a16="http://schemas.microsoft.com/office/drawing/2014/main" id="{086A1B6F-3815-BD6A-9382-275115E29C17}"/>
                </a:ext>
              </a:extLst>
            </xdr:cNvPr>
            <xdr:cNvPicPr/>
          </xdr:nvPicPr>
          <xdr:blipFill>
            <a:blip xmlns:r="http://schemas.openxmlformats.org/officeDocument/2006/relationships" r:embed="rId4"/>
            <a:stretch>
              <a:fillRect/>
            </a:stretch>
          </xdr:blipFill>
          <xdr:spPr>
            <a:xfrm>
              <a:off x="938880" y="7393965"/>
              <a:ext cx="1133640" cy="407160"/>
            </a:xfrm>
            <a:prstGeom prst="rect">
              <a:avLst/>
            </a:prstGeom>
          </xdr:spPr>
        </xdr:pic>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xdr:colOff>
      <xdr:row>8</xdr:row>
      <xdr:rowOff>107950</xdr:rowOff>
    </xdr:from>
    <xdr:to>
      <xdr:col>2</xdr:col>
      <xdr:colOff>279400</xdr:colOff>
      <xdr:row>18</xdr:row>
      <xdr:rowOff>146050</xdr:rowOff>
    </xdr:to>
    <xdr:graphicFrame macro="">
      <xdr:nvGraphicFramePr>
        <xdr:cNvPr id="6195" name="Chart 2">
          <a:extLst>
            <a:ext uri="{FF2B5EF4-FFF2-40B4-BE49-F238E27FC236}">
              <a16:creationId xmlns:a16="http://schemas.microsoft.com/office/drawing/2014/main" id="{0B89766B-A9D2-453F-A583-40ECDD4A8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editAs="oneCell">
    <xdr:from>
      <xdr:col>3</xdr:col>
      <xdr:colOff>31750</xdr:colOff>
      <xdr:row>8</xdr:row>
      <xdr:rowOff>69850</xdr:rowOff>
    </xdr:from>
    <xdr:to>
      <xdr:col>5</xdr:col>
      <xdr:colOff>330200</xdr:colOff>
      <xdr:row>18</xdr:row>
      <xdr:rowOff>107950</xdr:rowOff>
    </xdr:to>
    <xdr:graphicFrame macro="">
      <xdr:nvGraphicFramePr>
        <xdr:cNvPr id="6196" name="Chart 3">
          <a:extLst>
            <a:ext uri="{FF2B5EF4-FFF2-40B4-BE49-F238E27FC236}">
              <a16:creationId xmlns:a16="http://schemas.microsoft.com/office/drawing/2014/main" id="{CC5FF526-7302-4585-BE06-1CA5D896A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editAs="oneCell">
    <xdr:from>
      <xdr:col>6</xdr:col>
      <xdr:colOff>19050</xdr:colOff>
      <xdr:row>8</xdr:row>
      <xdr:rowOff>107950</xdr:rowOff>
    </xdr:from>
    <xdr:to>
      <xdr:col>8</xdr:col>
      <xdr:colOff>254000</xdr:colOff>
      <xdr:row>18</xdr:row>
      <xdr:rowOff>120650</xdr:rowOff>
    </xdr:to>
    <xdr:graphicFrame macro="">
      <xdr:nvGraphicFramePr>
        <xdr:cNvPr id="6197" name="Chart 4">
          <a:extLst>
            <a:ext uri="{FF2B5EF4-FFF2-40B4-BE49-F238E27FC236}">
              <a16:creationId xmlns:a16="http://schemas.microsoft.com/office/drawing/2014/main" id="{8B5864F2-1719-43AB-8CAC-15C4166C4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editAs="oneCell">
    <xdr:from>
      <xdr:col>9</xdr:col>
      <xdr:colOff>38100</xdr:colOff>
      <xdr:row>8</xdr:row>
      <xdr:rowOff>127000</xdr:rowOff>
    </xdr:from>
    <xdr:to>
      <xdr:col>11</xdr:col>
      <xdr:colOff>393700</xdr:colOff>
      <xdr:row>18</xdr:row>
      <xdr:rowOff>120650</xdr:rowOff>
    </xdr:to>
    <xdr:graphicFrame macro="">
      <xdr:nvGraphicFramePr>
        <xdr:cNvPr id="6198" name="Chart 5">
          <a:extLst>
            <a:ext uri="{FF2B5EF4-FFF2-40B4-BE49-F238E27FC236}">
              <a16:creationId xmlns:a16="http://schemas.microsoft.com/office/drawing/2014/main" id="{EFDD5C47-456C-431F-AB5A-4550C026F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editAs="oneCell">
    <xdr:from>
      <xdr:col>12</xdr:col>
      <xdr:colOff>31750</xdr:colOff>
      <xdr:row>8</xdr:row>
      <xdr:rowOff>76200</xdr:rowOff>
    </xdr:from>
    <xdr:to>
      <xdr:col>14</xdr:col>
      <xdr:colOff>215900</xdr:colOff>
      <xdr:row>18</xdr:row>
      <xdr:rowOff>88900</xdr:rowOff>
    </xdr:to>
    <xdr:graphicFrame macro="">
      <xdr:nvGraphicFramePr>
        <xdr:cNvPr id="6199" name="Chart 6">
          <a:extLst>
            <a:ext uri="{FF2B5EF4-FFF2-40B4-BE49-F238E27FC236}">
              <a16:creationId xmlns:a16="http://schemas.microsoft.com/office/drawing/2014/main" id="{645E80E3-EC2A-4FF0-B36E-67B4F9AE02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inta\2022\Sos%20permen6%20Biro%20SDM\matrikx%20Biro%20SDM%202022-18Mei2022-pag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li\2022\Permenpan%206.2022\Sosialisasi\Format%20SKP%20Kualitati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ro kual"/>
      <sheetName val="Matriks"/>
      <sheetName val="Hanjar kual"/>
      <sheetName val="Ira kual"/>
      <sheetName val="Lampiran kual"/>
      <sheetName val="Evaluasi kual"/>
      <sheetName val="Ref"/>
      <sheetName val="5. Lap. Dok. Penilaian Kinerja"/>
      <sheetName val="Sheet1 (2)"/>
      <sheetName val="031121"/>
      <sheetName val="Sheet1"/>
    </sheetNames>
    <sheetDataSet>
      <sheetData sheetId="0"/>
      <sheetData sheetId="1"/>
      <sheetData sheetId="2"/>
      <sheetData sheetId="3">
        <row r="7">
          <cell r="C7" t="str">
            <v>Ira Herawati Sumarlin, S.T.</v>
          </cell>
        </row>
      </sheetData>
      <sheetData sheetId="4"/>
      <sheetData sheetId="5">
        <row r="15">
          <cell r="A15" t="str">
            <v>BAIK</v>
          </cell>
        </row>
        <row r="27">
          <cell r="G27" t="str">
            <v>DIATAS EKSPEKTASI</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K Kasatker"/>
      <sheetName val="Matriks"/>
      <sheetName val="SKP Pimpinan"/>
      <sheetName val="SKP Pegawai"/>
      <sheetName val="Lampiran SKP"/>
      <sheetName val="Evaluasi"/>
      <sheetName val="Ref"/>
    </sheetNames>
    <sheetDataSet>
      <sheetData sheetId="0">
        <row r="3">
          <cell r="B3" t="str">
            <v>IKK 1.1</v>
          </cell>
        </row>
      </sheetData>
      <sheetData sheetId="1"/>
      <sheetData sheetId="2"/>
      <sheetData sheetId="3"/>
      <sheetData sheetId="4"/>
      <sheetData sheetId="5">
        <row r="15">
          <cell r="A15" t="str">
            <v>Istimewa</v>
          </cell>
        </row>
      </sheetData>
      <sheetData sheetId="6"/>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8-20T01:49:37.550"/>
    </inkml:context>
    <inkml:brush xml:id="br0">
      <inkml:brushProperty name="width" value="0.035" units="cm"/>
      <inkml:brushProperty name="height" value="0.035" units="cm"/>
    </inkml:brush>
  </inkml:definitions>
  <inkml:trace contextRef="#ctx0" brushRef="#br0">0 1173 512 0 0,'245'-66'3155'0'0,"-216"56"-2474"0"0,392-130 3319 0 0,12-27-806 0 0,-286 104-2525 0 0,76-32-23 0 0,105-47-88 0 0,-304 130-512 0 0,-1-1-1 0 0,28-22 1 0 0,-51 35-40 0 0,0 0 0 0 0,0 0 0 0 0,1 0-1 0 0,-1 0 1 0 0,0 0 0 0 0,0 0 0 0 0,0 0-1 0 0,1 0 1 0 0,-1 0 0 0 0,0 0 0 0 0,0 0 0 0 0,0-1-1 0 0,0 1 1 0 0,0 0 0 0 0,1 0 0 0 0,-1 0 0 0 0,0 0-1 0 0,0 0 1 0 0,0-1 0 0 0,0 1 0 0 0,0 0-1 0 0,0 0 1 0 0,1 0 0 0 0,-1 0 0 0 0,0-1 0 0 0,0 1-1 0 0,0 0 1 0 0,0 0 0 0 0,0 0 0 0 0,0-1 0 0 0,0 1-1 0 0,0 0 1 0 0,0 0 0 0 0,0 0 0 0 0,0-1-1 0 0,0 1 1 0 0,0 0 0 0 0,0 0 0 0 0,0-1 0 0 0,-9 1-47 0 0,-14 7-158 0 0,-1 4 106 0 0,-4 2 79 0 0,0 2 0 0 0,2 0 0 0 0,-1 2-1 0 0,-23 20 1 0 0,39-21-83 0 0,10-15 89 0 0,1-1 0 0 0,0 1 1 0 0,-1 0-1 0 0,1-1 1 0 0,0 1-1 0 0,-1 0 0 0 0,1-1 1 0 0,0 1-1 0 0,0 0 0 0 0,0-1 1 0 0,0 1-1 0 0,0 0 1 0 0,0-1-1 0 0,0 1 0 0 0,0 0 1 0 0,0 0-1 0 0,0-1 0 0 0,0 1 1 0 0,0 0-1 0 0,1-1 1 0 0,-1 1-1 0 0,0 0 0 0 0,0-1 1 0 0,1 2-1 0 0,1-1-1 0 0,-1-1 0 0 0,0 1 0 0 0,0-1 0 0 0,0 0 0 0 0,0 1 0 0 0,1-1 0 0 0,-1 0 0 0 0,0 0 1 0 0,0 0-1 0 0,1 0 0 0 0,-1 0 0 0 0,0 0 0 0 0,0 0 0 0 0,0 0 0 0 0,2-1 0 0 0,19-4 45 0 0,27-16-69 0 0,-1-2 0 0 0,-1-2 0 0 0,-1-2 0 0 0,-1-3 0 0 0,-1-1-1 0 0,-2-2 1 0 0,43-43 0 0 0,-71 62-32 0 0,17-22 1 0 0,-27 31 88 0 0,1-1 1 0 0,-2 0 0 0 0,1 0-1 0 0,-1 0 1 0 0,0 0 0 0 0,0-1-1 0 0,3-9 1 0 0,-6 15-26 0 0,0 1 0 0 0,0-1 0 0 0,1 0-1 0 0,-1 0 1 0 0,0 1 0 0 0,0-1 0 0 0,0 0 0 0 0,0 0 0 0 0,0 1 0 0 0,0-1-1 0 0,0 0 1 0 0,0 0 0 0 0,0 0 0 0 0,0 1 0 0 0,0-1 0 0 0,0 0 0 0 0,-1 0 0 0 0,1 1-1 0 0,0-1 1 0 0,-1 0 0 0 0,1 1 0 0 0,0-1 0 0 0,-1 0 0 0 0,1 1 0 0 0,-1-1-1 0 0,1 0 1 0 0,-2 0 0 0 0,1 1-15 0 0,0-1-1 0 0,0 1 0 0 0,0 0 1 0 0,0 0-1 0 0,-1-1 1 0 0,1 1-1 0 0,0 0 1 0 0,0 0-1 0 0,0 0 1 0 0,0 0-1 0 0,-1 1 0 0 0,1-1 1 0 0,0 0-1 0 0,0 0 1 0 0,-2 1-1 0 0,-6 3-87 0 0,0-1 0 0 0,0 2-1 0 0,-10 5 1 0 0,18-9 109 0 0,-7 3-4 0 0,0 2 0 0 0,1-1 0 0 0,-1 1 0 0 0,1 0 1 0 0,0 0-1 0 0,1 1 0 0 0,0 0 0 0 0,-9 12 0 0 0,14-18-3 0 0,1 0 0 0 0,-1 0-1 0 0,0 0 1 0 0,1 0 0 0 0,-1 0-1 0 0,1 0 1 0 0,0 0 0 0 0,-1 0-1 0 0,1 0 1 0 0,0 0 0 0 0,-1 1 0 0 0,1-1-1 0 0,0 0 1 0 0,0 0 0 0 0,0 0-1 0 0,0 0 1 0 0,0 0 0 0 0,0 1-1 0 0,0-1 1 0 0,1 0 0 0 0,-1 0-1 0 0,0 0 1 0 0,1 0 0 0 0,-1 0 0 0 0,1 0-1 0 0,-1 0 1 0 0,1 0 0 0 0,-1 0-1 0 0,1 0 1 0 0,0 0 0 0 0,-1 0-1 0 0,1 0 1 0 0,0 0 0 0 0,0-1-1 0 0,-1 1 1 0 0,1 0 0 0 0,0-1 0 0 0,0 1-1 0 0,0 0 1 0 0,0-1 0 0 0,0 1-1 0 0,0-1 1 0 0,0 1 0 0 0,0-1-1 0 0,2 1 1 0 0,3 0 0 0 0,-1 1 1 0 0,1-1-1 0 0,0 0 0 0 0,0-1 0 0 0,0 1 1 0 0,0-1-1 0 0,7-1 0 0 0,6-1 21 0 0,0-2 0 0 0,-1 0-1 0 0,31-11 1 0 0,51-26 73 0 0,-24 5 1 0 0,15-7-110 0 0,-48 19-2 0 0,-35 19 11 0 0,1 0 0 0 0,-1 0 1 0 0,1 1-1 0 0,-1 0 0 0 0,11-3 1 0 0,-21 26-415 0 0,1-11 450 0 0,0 1-1 0 0,0-1 1 0 0,1 9 0 0 0,0-15-30 0 0,1 1 0 0 0,0-1 0 0 0,-1 0 0 0 0,1 1 0 0 0,0-1 0 0 0,0 0 0 0 0,0 0 0 0 0,0 0 0 0 0,1 0 1 0 0,-1 0-1 0 0,1 0 0 0 0,-1 0 0 0 0,1 0 0 0 0,0 0 0 0 0,2 2 0 0 0,0-2 5 0 0,0 1-1 0 0,0-1 1 0 0,-1 0-1 0 0,1 0 1 0 0,1-1 0 0 0,-1 1-1 0 0,8 1 1 0 0,3 0 15 0 0,-1-2 0 0 0,1 0 1 0 0,0 0-1 0 0,16-2 0 0 0,0-2 94 0 0,0-1 0 0 0,34-9 0 0 0,61-23 25 0 0,-49 14-90 0 0,45-14-7 0 0,134-32-52 0 0,-180 52 47 0 0,47-9 24 0 0,-103 22-244 0 0,-13 1-133 0 0,0 1 0 0 0,0-1-1 0 0,-1 2 1 0 0,1-1 0 0 0,0 1-1 0 0,12 1 1 0 0,-16 1-2811 0 0,-6-1 1737 0 0</inkml:trace>
  <inkml:trace contextRef="#ctx0" brushRef="#br0" timeOffset="350.01">2256 865 1672 0 0,'-9'-11'7106'0'0,"2"1"-4230"0"0,7 10-2871 0 0,0-1 0 0 0,0 1 1 0 0,1-1-1 0 0,-1 0 1 0 0,0 1-1 0 0,0-1 1 0 0,1 1-1 0 0,-1 0 0 0 0,0-1 1 0 0,1 1-1 0 0,-1-1 1 0 0,0 1-1 0 0,1-1 0 0 0,-1 1 1 0 0,1 0-1 0 0,-1-1 1 0 0,0 1-1 0 0,1 0 1 0 0,-1-1-1 0 0,1 1 0 0 0,-1 0 1 0 0,1 0-1 0 0,-1-1 1 0 0,1 1-1 0 0,-1 0 0 0 0,2 0 1 0 0,143-56-107 0 0,-32 13-214 0 0,17-9-468 0 0,141-59-3921 0 0,-192 77 3576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8-20T01:49:20.221"/>
    </inkml:context>
    <inkml:brush xml:id="br0">
      <inkml:brushProperty name="width" value="0.035" units="cm"/>
      <inkml:brushProperty name="height" value="0.035" units="cm"/>
    </inkml:brush>
  </inkml:definitions>
  <inkml:trace contextRef="#ctx0" brushRef="#br0">6 1127 512 0 0,'-2'9'418'0'0,"1"-6"-527"0"0,0 0 1 0 0,0 0-1 0 0,1 0 0 0 0,-1 1 1 0 0,1-1-1 0 0,0 6 0 0 0,1-7 120 0 0,-1 0-1 0 0,0-1 1 0 0,1 1-1 0 0,0-1 1 0 0,-1 1-1 0 0,1-1 1 0 0,0 0-1 0 0,0 1 1 0 0,0-1 0 0 0,0 0-1 0 0,0 1 1 0 0,0-1-1 0 0,0 0 1 0 0,0 0-1 0 0,1 0 1 0 0,-1 0-1 0 0,3 2 1 0 0,0-1 128 0 0,0 0-1 0 0,0-1 1 0 0,1 1 0 0 0,-1-1 0 0 0,0 1 0 0 0,1-1 0 0 0,-1 0 0 0 0,1-1-1 0 0,-1 1 1 0 0,1-1 0 0 0,-1 0 0 0 0,1 0 0 0 0,0-1 0 0 0,-1 1 0 0 0,1-1-1 0 0,5-1 1 0 0,7-3 430 0 0,1-1-1 0 0,28-12 1 0 0,372-193 2551 0 0,-370 186-2902 0 0,120-65 914 0 0,286-143 1190 0 0,-290 158-1393 0 0,125-59 557 0 0,-283 130-1442 0 0,10-2 296 0 0,-22 6-359 0 0,1 1 0 0 0,-1 0-1 0 0,1 1 1 0 0,0-1 0 0 0,0 1-1 0 0,-1 0 1 0 0,1 0 0 0 0,1 1 0 0 0,-1-1-1 0 0,0 1 1 0 0,0 0 0 0 0,1 1-1 0 0,0-1 1 0 0,0 1 0 0 0,-6 6-1 0 0,-4 5 18 0 0,1 1 0 0 0,-21 31 1 0 0,34-45-12 0 0,-1-1 0 0 0,0 0 0 0 0,0 0 0 0 0,1 0 0 0 0,-1 1 0 0 0,1-1 0 0 0,-1 0 0 0 0,1 1 0 0 0,-1-1 0 0 0,1 1 0 0 0,0-1 0 0 0,0 0 0 0 0,-1 1 0 0 0,1-1 0 0 0,0 1 0 0 0,1-1 0 0 0,-1 2 0 0 0,0-3 5 0 0,0 1 0 0 0,0-1 0 0 0,1 1 0 0 0,-1-1 0 0 0,0 0 0 0 0,0 1 0 0 0,1-1 0 0 0,-1 0 1 0 0,0 1-1 0 0,1-1 0 0 0,-1 0 0 0 0,0 1 0 0 0,1-1 0 0 0,-1 0 0 0 0,0 0 0 0 0,1 1 0 0 0,-1-1 0 0 0,1 0 0 0 0,-1 0 0 0 0,0 0 0 0 0,1 1 0 0 0,1-1-2 0 0,-1 0 0 0 0,0 0 0 0 0,1 0 0 0 0,-1 0-1 0 0,0 0 1 0 0,1 0 0 0 0,-1 0 0 0 0,0-1 0 0 0,1 1 0 0 0,0-1-1 0 0,9-2-12 0 0,-1-1 0 0 0,0-1 0 0 0,0 0-1 0 0,0 0 1 0 0,11-9 0 0 0,43-38-21 0 0,-20 16-46 0 0,-25 21 48 0 0,-2 0-1 0 0,28-30 1 0 0,-37 35 55 0 0,0 1 0 0 0,-1-2 0 0 0,0 1 0 0 0,-1-1 0 0 0,0 0 0 0 0,7-20 0 0 0,-11 27-2 0 0,-1-1 0 0 0,0 1 0 0 0,0 0-1 0 0,0-1 1 0 0,0-6 0 0 0,-1 10-10 0 0,0 0 1 0 0,0 1-1 0 0,0-1 0 0 0,0 0 0 0 0,0 0 1 0 0,0 1-1 0 0,0-1 0 0 0,-1 0 0 0 0,1 0 1 0 0,0 1-1 0 0,0-1 0 0 0,-1 0 1 0 0,1 1-1 0 0,0-1 0 0 0,-1 0 0 0 0,1 1 1 0 0,-1-1-1 0 0,1 0 0 0 0,-1 1 1 0 0,1-1-1 0 0,-1 1 0 0 0,1-1 0 0 0,-1 1 1 0 0,0-1-1 0 0,1 1 0 0 0,-1 0 0 0 0,0-1 1 0 0,1 1-1 0 0,-1 0 0 0 0,0-1 1 0 0,1 1-1 0 0,-1 0 0 0 0,0 0 0 0 0,0 0 1 0 0,1 0-1 0 0,-1-1 0 0 0,0 1 1 0 0,-1 0-1 0 0,-6 1-38 0 0,1 0 1 0 0,-1 0 0 0 0,0 1-1 0 0,1-1 1 0 0,-1 2 0 0 0,1-1 0 0 0,-1 1-1 0 0,1 0 1 0 0,-7 5 0 0 0,-8 5 69 0 0,-29 22 1 0 0,41-27-15 0 0,1 0 1 0 0,-14 17-1 0 0,23-24-21 0 0,-1-1 0 0 0,1 1 0 0 0,-1-1 0 0 0,1 1 0 0 0,-1-1 0 0 0,1 1 0 0 0,0-1 0 0 0,-1 1 0 0 0,1-1 0 0 0,0 1 0 0 0,0-1 0 0 0,-1 1 0 0 0,1 0 0 0 0,0-1 0 0 0,0 1 0 0 0,0 0 0 0 0,0-1 0 0 0,0 1-1 0 0,0 0 1 0 0,0-1 0 0 0,0 1 0 0 0,0-1 0 0 0,0 1 0 0 0,0 0 0 0 0,0-1 0 0 0,0 1 0 0 0,0 0 0 0 0,1-1 0 0 0,-1 1 0 0 0,0-1 0 0 0,0 1 0 0 0,1 0 0 0 0,-1-1 0 0 0,0 1 0 0 0,1-1 0 0 0,-1 1 0 0 0,1-1 0 0 0,-1 1 0 0 0,1-1-1 0 0,-1 0 1 0 0,1 1 0 0 0,-1-1 0 0 0,1 0 0 0 0,-1 1 0 0 0,1-1 0 0 0,0 1 0 0 0,2 0 19 0 0,1 1 0 0 0,-1-1 0 0 0,1 0-1 0 0,-1 0 1 0 0,1 0 0 0 0,6 1 0 0 0,4-1 1 0 0,0-1 0 0 0,1 0 0 0 0,-1-2 0 0 0,0 1 0 0 0,0-2 0 0 0,0 0 0 0 0,21-7 0 0 0,2-4-55 0 0,52-26 0 0 0,119-72 62 0 0,-145 78-58 0 0,-45 24 98 0 0,51-26-67 0 0,-62 34 8 0 0,-1-1 1 0 0,0 1-1 0 0,0 0 1 0 0,1 1 0 0 0,-1-1-1 0 0,1 2 1 0 0,0-1-1 0 0,-1 0 1 0 0,9 2-1 0 0,-13-1-9 0 0,0 1-1 0 0,1 0 0 0 0,-1 0 0 0 0,0 0 1 0 0,0 1-1 0 0,0-1 0 0 0,0 0 0 0 0,0 1 1 0 0,0 0-1 0 0,0-1 0 0 0,0 1 0 0 0,-1 0 1 0 0,1 0-1 0 0,-1 0 0 0 0,1 0 0 0 0,-1 0 1 0 0,1 2-1 0 0,0-1-6 0 0,0 1-1 0 0,1-1 1 0 0,-1 0-1 0 0,1-1 1 0 0,-1 1 0 0 0,6 4-1 0 0,-3-4 18 0 0,0-1 0 0 0,1 0-1 0 0,-1 0 1 0 0,0 0-1 0 0,0-1 1 0 0,1 1-1 0 0,-1-1 1 0 0,1-1 0 0 0,-1 1-1 0 0,1-1 1 0 0,-1 0-1 0 0,10-1 1 0 0,7-2 25 0 0,40-11 0 0 0,-29 6-15 0 0,24-5 41 0 0,107-20-143 0 0,-162 33 96 0 0,237-27 49 0 0,-48 9-128 0 0,-25 1-69 0 0,-138 14-44 0 0,17-1-836 0 0,-17 7-3282 0 0,-23-2 2994 0 0</inkml:trace>
  <inkml:trace contextRef="#ctx0" brushRef="#br0" timeOffset="286">2052 725 2865 0 0,'2'0'648'0'0,"-1"0"1"0"0,1 0 0 0 0,0-1 0 0 0,-1 1 0 0 0,1 0 0 0 0,-1-1 0 0 0,1 0 0 0 0,-1 1-1 0 0,1-1 1 0 0,-1 0 0 0 0,0 0 0 0 0,3-2 0 0 0,13-5 4 0 0,91-14-360 0 0,-33 9-103 0 0,111-28-1994 0 0,232-83 1 0 0,-289 74-1257 0 0,-66 23 1940 0 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channel name="OA" type="integer" max="360" units="deg"/>
          <inkml:channel name="OE" type="integer" max="90" units="deg"/>
        </inkml:traceFormat>
        <inkml:channelProperties>
          <inkml:channelProperty channel="X" name="resolution" value="1000" units="1/cm"/>
          <inkml:channelProperty channel="Y" name="resolution" value="1000" units="1/cm"/>
          <inkml:channelProperty channel="F" name="resolution" value="0" units="1/dev"/>
          <inkml:channelProperty channel="OA" name="resolution" value="1000" units="1/deg"/>
          <inkml:channelProperty channel="OE" name="resolution" value="1000" units="1/deg"/>
        </inkml:channelProperties>
      </inkml:inkSource>
      <inkml:timestamp xml:id="ts0" timeString="2026-08-20T01:49:07.590"/>
    </inkml:context>
    <inkml:brush xml:id="br0">
      <inkml:brushProperty name="width" value="0.035" units="cm"/>
      <inkml:brushProperty name="height" value="0.035" units="cm"/>
    </inkml:brush>
  </inkml:definitions>
  <inkml:trace contextRef="#ctx0" brushRef="#br0">0 1081 512 0 0,'0'12'823'0'0,"0"-11"-974"0"0,16 1 103 0 0,19-3 718 0 0,-1-2-1 0 0,1-2 1 0 0,-1-1-1 0 0,1-1 1 0 0,-2-2-1 0 0,40-16 1 0 0,190-96 218 0 0,-178 78-427 0 0,142-83 303 0 0,-108 57-294 0 0,-19 19 299 0 0,146-51 0 0 0,-156 67-571 0 0,-90 33-174 0 0,30-9 126 0 0,-20 8-76 0 0,-10 3-65 0 0,0-1-1 0 0,0 0 1 0 0,0 1-1 0 0,0-1 1 0 0,-1 0 0 0 0,1 1-1 0 0,0-1 1 0 0,0 0-1 0 0,0 0 1 0 0,0 1 0 0 0,0-1-1 0 0,0 0 1 0 0,-1 0-1 0 0,1 1 1 0 0,0-1-1 0 0,0 0 1 0 0,0 0 0 0 0,-1 1-1 0 0,1-1 1 0 0,0 0-1 0 0,0 0 1 0 0,-1 0 0 0 0,1 1-1 0 0,0-1 1 0 0,0 0-1 0 0,-1 0 1 0 0,1 0-1 0 0,0 0 1 0 0,-1 0 0 0 0,-22 19 70 0 0,1 0 0 0 0,0 1 0 0 0,2 1 0 0 0,1 1 0 0 0,-18 25 0 0 0,12-4 0 0 0,23-38-94 0 0,0 0-1 0 0,0 0 1 0 0,1 0 0 0 0,-1 0-1 0 0,1 0 1 0 0,0 0 0 0 0,0 7-1 0 0,2-12 21 0 0,0 0-1 0 0,0 0 0 0 0,0 0 0 0 0,0 0 0 0 0,0 0 1 0 0,0-1-1 0 0,0 1 0 0 0,0 0 0 0 0,0-1 0 0 0,0 1 0 0 0,0-1 1 0 0,0 1-1 0 0,1-2 0 0 0,18-13-19 0 0,0 0 1 0 0,-1-2-1 0 0,-1 0 0 0 0,29-37 1 0 0,-42 48-3 0 0,0 0 1 0 0,0-1-1 0 0,-1 0 0 0 0,0 1 1 0 0,0-2-1 0 0,0 1 1 0 0,-1 0-1 0 0,0-1 0 0 0,0 0 1 0 0,-1 1-1 0 0,0-1 1 0 0,-1 0-1 0 0,1 0 0 0 0,-2 0 1 0 0,1-1-1 0 0,-1 1 1 0 0,0 0-1 0 0,-1 0 0 0 0,0 0 1 0 0,0 0-1 0 0,0 0 1 0 0,-1 0-1 0 0,-1 0 1 0 0,-5-13-1 0 0,8 20 15 0 0,-1 0 1 0 0,1 0-1 0 0,-1-1 1 0 0,0 1-1 0 0,1 0 1 0 0,-1 0-1 0 0,0 0 1 0 0,0 0-1 0 0,0 0 1 0 0,0 1-1 0 0,1-1 1 0 0,-1 0-1 0 0,-1 0 1 0 0,1 0-1 0 0,0 1 0 0 0,0-1 1 0 0,0 1-1 0 0,0-1 1 0 0,0 1-1 0 0,0-1 1 0 0,-1 1-1 0 0,1-1 1 0 0,-2 1-1 0 0,1 0 0 0 0,-1 0 0 0 0,1 0 0 0 0,0 1 0 0 0,-1-1-1 0 0,1 0 1 0 0,0 1 0 0 0,-1 0 0 0 0,1 0 0 0 0,0 0 0 0 0,0 0-1 0 0,-4 2 1 0 0,0 0-5 0 0,1 1-1 0 0,-1 0 1 0 0,1 0 0 0 0,0 1-1 0 0,0-1 1 0 0,0 1-1 0 0,1 0 1 0 0,-5 7 0 0 0,8-10 18 0 0,0 0 0 0 0,0-1 0 0 0,0 1 0 0 0,0 0 0 0 0,0 0 0 0 0,0 0 0 0 0,1 0 0 0 0,-1 0 0 0 0,1 0 0 0 0,-1 0 0 0 0,1 0 0 0 0,0 3 0 0 0,0-5-12 0 0,0 1-1 0 0,1 0 0 0 0,-1 0 0 0 0,1-1 1 0 0,-1 1-1 0 0,0 0 0 0 0,1 0 0 0 0,0-1 1 0 0,-1 1-1 0 0,1-1 0 0 0,-1 1 0 0 0,1 0 1 0 0,0-1-1 0 0,-1 1 0 0 0,1-1 0 0 0,0 1 1 0 0,-1-1-1 0 0,1 0 0 0 0,0 1 0 0 0,0-1 1 0 0,0 0-1 0 0,-1 0 0 0 0,1 1 1 0 0,0-1-1 0 0,0 0 0 0 0,0 0 0 0 0,0 0 1 0 0,-1 0-1 0 0,1 0 0 0 0,0 0 0 0 0,1 0 1 0 0,7 0 38 0 0,-1 0 1 0 0,1-1 0 0 0,-1 0 0 0 0,0 0 0 0 0,1-1 0 0 0,-1 0-1 0 0,8-4 1 0 0,58-25-66 0 0,-45 17 55 0 0,-15 8-6 0 0,148-63 93 0 0,-126 56 99 0 0,1 1 1 0 0,58-9-1 0 0,-76 18-101 0 0,0 0 1 0 0,31 1-1 0 0,-42 3-71 0 0,1-1 0 0 0,-1 2 1 0 0,0-1-1 0 0,0 1 0 0 0,0 0 0 0 0,0 1 1 0 0,-1-1-1 0 0,13 8 0 0 0,-14-8-2 0 0,-1 0 0 0 0,1 0 0 0 0,0 0 0 0 0,-1 0 1 0 0,1-1-1 0 0,0 0 0 0 0,0-1 0 0 0,0 1 0 0 0,0-1 0 0 0,0 0 0 0 0,0 0 0 0 0,6-2 1 0 0,11-2 12 0 0,38-11 1 0 0,-44 10-130 0 0,105-32 226 0 0,125-57 0 0 0,-113 38-563 0 0,148-40 0 0 0,-266 92 2 0 0,29-7-973 0 0,-16 7-2760 0 0,-24 4 2993 0 0</inkml:trace>
  <inkml:trace contextRef="#ctx0" brushRef="#br0" timeOffset="382.31">1390 921 2240 0 0,'0'0'329'0'0,"1"0"-1"0"0,-1 0 0 0 0,1 1 0 0 0,-1-1 1 0 0,0 0-1 0 0,1 0 0 0 0,-1 0 1 0 0,1 0-1 0 0,-1 0 0 0 0,1 0 0 0 0,-1 0 1 0 0,1 0-1 0 0,-1 0 0 0 0,1 0 0 0 0,-1 0 1 0 0,1 0-1 0 0,-1 0 0 0 0,1 0 0 0 0,-1 0 1 0 0,1 0-1 0 0,-1-1 0 0 0,0 1 0 0 0,1 0 1 0 0,-1 0-1 0 0,1-1 0 0 0,-1 1 0 0 0,1 0 1 0 0,-1 0-1 0 0,0-1 0 0 0,1 0 0 0 0,11-16 2477 0 0,-10 15-2739 0 0,-1-1 0 0 0,1 0 0 0 0,-1 1 0 0 0,1 0 0 0 0,0-1 0 0 0,3-1 0 0 0,5-2 13 0 0,-1 0-1 0 0,2 1 1 0 0,-1 1 0 0 0,1 0-1 0 0,-1 0 1 0 0,14-2-1 0 0,5-3-32 0 0,233-73 69 0 0,82-28-565 0 0,-5-14-2386 0 0,-150 43-1173 0 0,-133 55 2240 0 0</inkml:trace>
</inkm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bajangjournal.com/index.php/J-ABDI/article/view/12721" TargetMode="External"/><Relationship Id="rId3" Type="http://schemas.openxmlformats.org/officeDocument/2006/relationships/hyperlink" Target="https://journal.yrpipku.com/index.php/ceej/article/view/11488" TargetMode="External"/><Relationship Id="rId7" Type="http://schemas.openxmlformats.org/officeDocument/2006/relationships/hyperlink" Target="https://jurnal2.isi-dps.ac.id/index.php/abdiwidya/article/view/6172/2113" TargetMode="External"/><Relationship Id="rId2" Type="http://schemas.openxmlformats.org/officeDocument/2006/relationships/hyperlink" Target="https://doi.org/10.55927/ijba.v6i2.16459" TargetMode="External"/><Relationship Id="rId1" Type="http://schemas.openxmlformats.org/officeDocument/2006/relationships/hyperlink" Target="https://lpppipublishing.com/index.php/ijessm/article/view/969/735" TargetMode="External"/><Relationship Id="rId6" Type="http://schemas.openxmlformats.org/officeDocument/2006/relationships/hyperlink" Target="https://jurnal2.isi-dps.ac.id/index.php/abdiwidya/article/view/6172/2113" TargetMode="External"/><Relationship Id="rId5" Type="http://schemas.openxmlformats.org/officeDocument/2006/relationships/hyperlink" Target="https://ejournals.itda.ac.id/index.php/KACANEGARA/article/view/3166/pdf" TargetMode="External"/><Relationship Id="rId10" Type="http://schemas.openxmlformats.org/officeDocument/2006/relationships/drawing" Target="../drawings/drawing3.xml"/><Relationship Id="rId4" Type="http://schemas.openxmlformats.org/officeDocument/2006/relationships/hyperlink" Target="https://journal.msti-indonesia.com/index.php/ijer/article/view/841" TargetMode="External"/><Relationship Id="rId9"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zoomScale="80" zoomScaleNormal="80" workbookViewId="0">
      <selection activeCell="B3" sqref="B3:B9"/>
    </sheetView>
  </sheetViews>
  <sheetFormatPr defaultColWidth="9.1328125" defaultRowHeight="15.4"/>
  <cols>
    <col min="1" max="1" width="49.1328125" style="37" customWidth="1"/>
    <col min="2" max="2" width="65.1328125" style="37" customWidth="1"/>
    <col min="3" max="3" width="17.73046875" style="30" customWidth="1"/>
    <col min="4" max="16384" width="9.1328125" style="36"/>
  </cols>
  <sheetData>
    <row r="1" spans="1:3" s="30" customFormat="1" ht="28.5" customHeight="1">
      <c r="A1" s="155" t="s">
        <v>97</v>
      </c>
      <c r="B1" s="155"/>
      <c r="C1" s="155"/>
    </row>
    <row r="2" spans="1:3" s="33" customFormat="1" ht="38.25" customHeight="1" thickBot="1">
      <c r="A2" s="31" t="s">
        <v>98</v>
      </c>
      <c r="B2" s="31" t="s">
        <v>99</v>
      </c>
      <c r="C2" s="32" t="s">
        <v>100</v>
      </c>
    </row>
    <row r="3" spans="1:3" ht="66.400000000000006" customHeight="1" thickBot="1">
      <c r="A3" s="115" t="s">
        <v>184</v>
      </c>
      <c r="B3" s="113" t="s">
        <v>185</v>
      </c>
      <c r="C3" s="114">
        <v>86</v>
      </c>
    </row>
    <row r="4" spans="1:3" ht="66.400000000000006" customHeight="1" thickBot="1">
      <c r="A4" s="115"/>
      <c r="B4" s="113" t="s">
        <v>186</v>
      </c>
      <c r="C4" s="114">
        <v>26.73</v>
      </c>
    </row>
    <row r="5" spans="1:3" ht="66.400000000000006" customHeight="1" thickBot="1">
      <c r="A5" s="156" t="s">
        <v>189</v>
      </c>
      <c r="B5" s="113" t="s">
        <v>187</v>
      </c>
      <c r="C5" s="114">
        <v>44.45</v>
      </c>
    </row>
    <row r="6" spans="1:3" ht="66.400000000000006" customHeight="1" thickBot="1">
      <c r="A6" s="157"/>
      <c r="B6" s="113" t="s">
        <v>188</v>
      </c>
      <c r="C6" s="116">
        <v>44.14</v>
      </c>
    </row>
    <row r="7" spans="1:3" ht="54" customHeight="1">
      <c r="A7" s="34" t="s">
        <v>190</v>
      </c>
      <c r="B7" s="34" t="s">
        <v>191</v>
      </c>
      <c r="C7" s="35">
        <v>44.98</v>
      </c>
    </row>
    <row r="8" spans="1:3" ht="35.25" customHeight="1">
      <c r="A8" s="34" t="s">
        <v>192</v>
      </c>
      <c r="B8" s="34" t="s">
        <v>193</v>
      </c>
      <c r="C8" s="35" t="s">
        <v>106</v>
      </c>
    </row>
    <row r="9" spans="1:3" ht="35.25" customHeight="1">
      <c r="A9" s="34"/>
      <c r="B9" s="34" t="s">
        <v>194</v>
      </c>
      <c r="C9" s="35">
        <v>91</v>
      </c>
    </row>
    <row r="11" spans="1:3">
      <c r="A11" s="36" t="s">
        <v>101</v>
      </c>
    </row>
  </sheetData>
  <mergeCells count="2">
    <mergeCell ref="A1:C1"/>
    <mergeCell ref="A5:A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00"/>
  <sheetViews>
    <sheetView showGridLines="0" zoomScale="55" zoomScaleNormal="55" workbookViewId="0"/>
  </sheetViews>
  <sheetFormatPr defaultColWidth="14.3984375" defaultRowHeight="15" customHeight="1"/>
  <cols>
    <col min="1" max="1" width="13.73046875" customWidth="1"/>
    <col min="2" max="4" width="15.73046875" customWidth="1"/>
    <col min="5" max="5" width="10.1328125" customWidth="1"/>
    <col min="6" max="11" width="8.73046875" customWidth="1"/>
  </cols>
  <sheetData>
    <row r="1" spans="1:5" ht="14.25" customHeight="1"/>
    <row r="2" spans="1:5" ht="14.25" customHeight="1">
      <c r="A2" s="294" t="s">
        <v>10</v>
      </c>
      <c r="B2" s="152"/>
    </row>
    <row r="3" spans="1:5" ht="82.5" customHeight="1">
      <c r="A3" s="13" t="s">
        <v>61</v>
      </c>
      <c r="B3" s="14" t="str">
        <f>D15</f>
        <v>KURANG/MISS CONDUCT</v>
      </c>
      <c r="C3" s="15" t="str">
        <f>D12</f>
        <v>BAIK</v>
      </c>
      <c r="D3" s="15" t="str">
        <f>D9</f>
        <v>SANGAT BAIK</v>
      </c>
    </row>
    <row r="4" spans="1:5" ht="82.5" customHeight="1">
      <c r="A4" s="13" t="s">
        <v>62</v>
      </c>
      <c r="B4" s="14" t="str">
        <f>D16</f>
        <v>KURANG/MISS CONDUCT</v>
      </c>
      <c r="C4" s="15" t="str">
        <f>D13</f>
        <v>BAIK</v>
      </c>
      <c r="D4" s="15" t="str">
        <f>D10</f>
        <v>BAIK</v>
      </c>
    </row>
    <row r="5" spans="1:5" ht="82.5" customHeight="1">
      <c r="A5" s="13" t="s">
        <v>63</v>
      </c>
      <c r="B5" s="16" t="str">
        <f>D17</f>
        <v>SANGAT KURANG</v>
      </c>
      <c r="C5" s="17" t="str">
        <f>D14</f>
        <v>BUTUH PERBAIKAN</v>
      </c>
      <c r="D5" s="17" t="str">
        <f>D11</f>
        <v>BUTUH PERBAIKAN</v>
      </c>
      <c r="E5" s="295" t="s">
        <v>15</v>
      </c>
    </row>
    <row r="6" spans="1:5" ht="14.25" customHeight="1">
      <c r="A6" s="18"/>
      <c r="B6" s="19" t="s">
        <v>63</v>
      </c>
      <c r="C6" s="19" t="s">
        <v>64</v>
      </c>
      <c r="D6" s="19" t="s">
        <v>65</v>
      </c>
      <c r="E6" s="152"/>
    </row>
    <row r="7" spans="1:5" ht="14.25" customHeight="1"/>
    <row r="8" spans="1:5" ht="45" customHeight="1">
      <c r="A8" s="20" t="s">
        <v>66</v>
      </c>
      <c r="B8" s="20" t="s">
        <v>67</v>
      </c>
      <c r="C8" s="20" t="s">
        <v>68</v>
      </c>
      <c r="D8" s="20" t="s">
        <v>69</v>
      </c>
      <c r="E8" s="21"/>
    </row>
    <row r="9" spans="1:5" ht="45" customHeight="1">
      <c r="A9" s="22" t="s">
        <v>61</v>
      </c>
      <c r="B9" s="22" t="s">
        <v>61</v>
      </c>
      <c r="C9" s="22" t="str">
        <f t="shared" ref="C9:C26" si="0">CONCATENATE(A9,B9)</f>
        <v>Di Atas EkspektasiDi Atas Ekspektasi</v>
      </c>
      <c r="D9" s="22" t="s">
        <v>70</v>
      </c>
    </row>
    <row r="10" spans="1:5" ht="45" customHeight="1">
      <c r="A10" s="22" t="s">
        <v>62</v>
      </c>
      <c r="B10" s="22" t="s">
        <v>61</v>
      </c>
      <c r="C10" s="22" t="str">
        <f t="shared" si="0"/>
        <v>Sesuai EkspektasiDi Atas Ekspektasi</v>
      </c>
      <c r="D10" s="22" t="s">
        <v>71</v>
      </c>
    </row>
    <row r="11" spans="1:5" ht="45" customHeight="1">
      <c r="A11" s="22" t="s">
        <v>63</v>
      </c>
      <c r="B11" s="22" t="s">
        <v>61</v>
      </c>
      <c r="C11" s="22" t="str">
        <f t="shared" si="0"/>
        <v>Di Bawah EkspektasiDi Atas Ekspektasi</v>
      </c>
      <c r="D11" s="22" t="s">
        <v>72</v>
      </c>
    </row>
    <row r="12" spans="1:5" ht="45" customHeight="1">
      <c r="A12" s="22" t="s">
        <v>61</v>
      </c>
      <c r="B12" s="22" t="s">
        <v>62</v>
      </c>
      <c r="C12" s="22" t="str">
        <f t="shared" si="0"/>
        <v>Di Atas EkspektasiSesuai Ekspektasi</v>
      </c>
      <c r="D12" s="22" t="s">
        <v>71</v>
      </c>
    </row>
    <row r="13" spans="1:5" ht="45" customHeight="1">
      <c r="A13" s="22" t="s">
        <v>62</v>
      </c>
      <c r="B13" s="22" t="s">
        <v>62</v>
      </c>
      <c r="C13" s="22" t="str">
        <f t="shared" si="0"/>
        <v>Sesuai EkspektasiSesuai Ekspektasi</v>
      </c>
      <c r="D13" s="22" t="s">
        <v>71</v>
      </c>
    </row>
    <row r="14" spans="1:5" ht="45" customHeight="1">
      <c r="A14" s="22" t="s">
        <v>63</v>
      </c>
      <c r="B14" s="22" t="s">
        <v>62</v>
      </c>
      <c r="C14" s="22" t="str">
        <f t="shared" si="0"/>
        <v>Di Bawah EkspektasiSesuai Ekspektasi</v>
      </c>
      <c r="D14" s="22" t="s">
        <v>72</v>
      </c>
    </row>
    <row r="15" spans="1:5" ht="45" customHeight="1">
      <c r="A15" s="22" t="s">
        <v>61</v>
      </c>
      <c r="B15" s="22" t="s">
        <v>63</v>
      </c>
      <c r="C15" s="22" t="str">
        <f t="shared" si="0"/>
        <v>Di Atas EkspektasiDi Bawah Ekspektasi</v>
      </c>
      <c r="D15" s="22" t="s">
        <v>73</v>
      </c>
    </row>
    <row r="16" spans="1:5" ht="45" customHeight="1">
      <c r="A16" s="22" t="s">
        <v>62</v>
      </c>
      <c r="B16" s="22" t="s">
        <v>63</v>
      </c>
      <c r="C16" s="22" t="str">
        <f t="shared" si="0"/>
        <v>Sesuai EkspektasiDi Bawah Ekspektasi</v>
      </c>
      <c r="D16" s="22" t="s">
        <v>74</v>
      </c>
    </row>
    <row r="17" spans="1:4" ht="45" customHeight="1">
      <c r="A17" s="22" t="s">
        <v>63</v>
      </c>
      <c r="B17" s="22" t="s">
        <v>63</v>
      </c>
      <c r="C17" s="22" t="str">
        <f t="shared" si="0"/>
        <v>Di Bawah EkspektasiDi Bawah Ekspektasi</v>
      </c>
      <c r="D17" s="22" t="s">
        <v>75</v>
      </c>
    </row>
    <row r="18" spans="1:4" ht="45" customHeight="1">
      <c r="A18" s="22" t="s">
        <v>61</v>
      </c>
      <c r="B18" s="22" t="s">
        <v>61</v>
      </c>
      <c r="C18" s="22" t="str">
        <f t="shared" si="0"/>
        <v>Di Atas EkspektasiDi Atas Ekspektasi</v>
      </c>
      <c r="D18" s="22" t="s">
        <v>70</v>
      </c>
    </row>
    <row r="19" spans="1:4" ht="45" customHeight="1">
      <c r="A19" s="22" t="s">
        <v>61</v>
      </c>
      <c r="B19" s="22" t="s">
        <v>62</v>
      </c>
      <c r="C19" s="22" t="str">
        <f t="shared" si="0"/>
        <v>Di Atas EkspektasiSesuai Ekspektasi</v>
      </c>
      <c r="D19" s="22" t="s">
        <v>71</v>
      </c>
    </row>
    <row r="20" spans="1:4" ht="45" customHeight="1">
      <c r="A20" s="22" t="s">
        <v>61</v>
      </c>
      <c r="B20" s="22" t="s">
        <v>63</v>
      </c>
      <c r="C20" s="22" t="str">
        <f t="shared" si="0"/>
        <v>Di Atas EkspektasiDi Bawah Ekspektasi</v>
      </c>
      <c r="D20" s="22" t="s">
        <v>76</v>
      </c>
    </row>
    <row r="21" spans="1:4" ht="45" customHeight="1">
      <c r="A21" s="22" t="s">
        <v>62</v>
      </c>
      <c r="B21" s="22" t="s">
        <v>61</v>
      </c>
      <c r="C21" s="22" t="str">
        <f t="shared" si="0"/>
        <v>Sesuai EkspektasiDi Atas Ekspektasi</v>
      </c>
      <c r="D21" s="22" t="s">
        <v>71</v>
      </c>
    </row>
    <row r="22" spans="1:4" ht="45" customHeight="1">
      <c r="A22" s="22" t="s">
        <v>62</v>
      </c>
      <c r="B22" s="22" t="s">
        <v>62</v>
      </c>
      <c r="C22" s="22" t="str">
        <f t="shared" si="0"/>
        <v>Sesuai EkspektasiSesuai Ekspektasi</v>
      </c>
      <c r="D22" s="22" t="s">
        <v>71</v>
      </c>
    </row>
    <row r="23" spans="1:4" ht="45" customHeight="1">
      <c r="A23" s="22" t="s">
        <v>62</v>
      </c>
      <c r="B23" s="22" t="s">
        <v>63</v>
      </c>
      <c r="C23" s="22" t="str">
        <f t="shared" si="0"/>
        <v>Sesuai EkspektasiDi Bawah Ekspektasi</v>
      </c>
      <c r="D23" s="22" t="s">
        <v>77</v>
      </c>
    </row>
    <row r="24" spans="1:4" ht="45" customHeight="1">
      <c r="A24" s="22" t="s">
        <v>63</v>
      </c>
      <c r="B24" s="22" t="s">
        <v>61</v>
      </c>
      <c r="C24" s="22" t="str">
        <f t="shared" si="0"/>
        <v>Di Bawah EkspektasiDi Atas Ekspektasi</v>
      </c>
      <c r="D24" s="22" t="s">
        <v>72</v>
      </c>
    </row>
    <row r="25" spans="1:4" ht="45" customHeight="1">
      <c r="A25" s="22" t="s">
        <v>63</v>
      </c>
      <c r="B25" s="22" t="s">
        <v>62</v>
      </c>
      <c r="C25" s="22" t="str">
        <f t="shared" si="0"/>
        <v>Di Bawah EkspektasiSesuai Ekspektasi</v>
      </c>
      <c r="D25" s="22" t="s">
        <v>72</v>
      </c>
    </row>
    <row r="26" spans="1:4" ht="45" customHeight="1">
      <c r="A26" s="22" t="s">
        <v>63</v>
      </c>
      <c r="B26" s="22" t="s">
        <v>63</v>
      </c>
      <c r="C26" s="22" t="str">
        <f t="shared" si="0"/>
        <v>Di Bawah EkspektasiDi Bawah Ekspektasi</v>
      </c>
      <c r="D26" s="22" t="s">
        <v>75</v>
      </c>
    </row>
    <row r="27" spans="1:4" ht="14.25" customHeight="1"/>
    <row r="28" spans="1:4" ht="14.25" customHeight="1"/>
    <row r="29" spans="1:4" ht="14.25" customHeight="1"/>
    <row r="30" spans="1:4" ht="14.25" customHeight="1"/>
    <row r="31" spans="1:4" ht="14.25" customHeight="1"/>
    <row r="32" spans="1: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2">
    <mergeCell ref="A2:B2"/>
    <mergeCell ref="E5:E6"/>
  </mergeCell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00"/>
  <sheetViews>
    <sheetView topLeftCell="A7" workbookViewId="0">
      <selection activeCell="D16" sqref="D16"/>
    </sheetView>
  </sheetViews>
  <sheetFormatPr defaultColWidth="14.3984375" defaultRowHeight="15" customHeight="1"/>
  <cols>
    <col min="1" max="1" width="20.73046875" customWidth="1"/>
    <col min="2" max="2" width="20.1328125" customWidth="1"/>
    <col min="3" max="6" width="8.73046875" customWidth="1"/>
    <col min="7" max="7" width="13.3984375" customWidth="1"/>
    <col min="8" max="11" width="8.73046875" customWidth="1"/>
  </cols>
  <sheetData>
    <row r="1" spans="1:11" ht="14.25" customHeight="1">
      <c r="A1" s="296" t="str">
        <f>'Evaluasi Pegawai'!A14</f>
        <v>BAIK</v>
      </c>
      <c r="B1" s="188"/>
      <c r="D1" s="15" t="s">
        <v>78</v>
      </c>
      <c r="E1" s="15" t="s">
        <v>79</v>
      </c>
      <c r="F1" s="15" t="s">
        <v>80</v>
      </c>
      <c r="G1" s="15" t="s">
        <v>92</v>
      </c>
      <c r="H1" s="15" t="s">
        <v>82</v>
      </c>
    </row>
    <row r="2" spans="1:11" ht="14.25" customHeight="1">
      <c r="A2" s="20" t="s">
        <v>83</v>
      </c>
      <c r="B2" s="27" t="str">
        <f>"KURVA DISTRIBUSI
PREDIKAT KINERJA PEGAWAI DENGAN
CAPAIAN KINERJA ORGANISASI "&amp;A1</f>
        <v>KURVA DISTRIBUSI
PREDIKAT KINERJA PEGAWAI DENGAN
CAPAIAN KINERJA ORGANISASI BAIK</v>
      </c>
      <c r="D2" s="15" t="s">
        <v>84</v>
      </c>
      <c r="E2" s="15" t="s">
        <v>84</v>
      </c>
      <c r="F2" s="15" t="s">
        <v>84</v>
      </c>
      <c r="G2" s="15" t="s">
        <v>84</v>
      </c>
      <c r="H2" s="15" t="s">
        <v>84</v>
      </c>
    </row>
    <row r="3" spans="1:11" ht="30" customHeight="1">
      <c r="A3" s="15" t="s">
        <v>93</v>
      </c>
      <c r="B3" s="28">
        <f>HLOOKUP($A$1,$D$1:$H$8,3,0)</f>
        <v>8.3333333333333321</v>
      </c>
      <c r="C3" s="1"/>
      <c r="D3" s="24">
        <f>CD!B3</f>
        <v>0</v>
      </c>
      <c r="E3" s="24">
        <f>CD!E3</f>
        <v>8.3333333333333321</v>
      </c>
      <c r="F3" s="24">
        <f>CD!H3</f>
        <v>12.5</v>
      </c>
      <c r="G3" s="24">
        <f>CD!K3</f>
        <v>8.3333333333333321</v>
      </c>
      <c r="H3" s="24">
        <f>CD!N3</f>
        <v>54.166666666666664</v>
      </c>
      <c r="I3" s="1"/>
      <c r="J3" s="1"/>
      <c r="K3" s="1"/>
    </row>
    <row r="4" spans="1:11" ht="30" customHeight="1">
      <c r="A4" s="15" t="s">
        <v>94</v>
      </c>
      <c r="B4" s="28">
        <f>HLOOKUP($A$1,$D$1:$H$8,4,0)</f>
        <v>12.5</v>
      </c>
      <c r="C4" s="1"/>
      <c r="D4" s="24">
        <f>CD!B4</f>
        <v>8.2284432870370364E-2</v>
      </c>
      <c r="E4" s="24">
        <f>CD!E4</f>
        <v>12.5</v>
      </c>
      <c r="F4" s="24">
        <f>CD!H4</f>
        <v>16.666666666666664</v>
      </c>
      <c r="G4" s="24">
        <f>CD!K4</f>
        <v>45.833333333333329</v>
      </c>
      <c r="H4" s="24">
        <f>CD!N4</f>
        <v>29.166666666666668</v>
      </c>
      <c r="I4" s="1"/>
      <c r="J4" s="1"/>
      <c r="K4" s="1"/>
    </row>
    <row r="5" spans="1:11" ht="30" customHeight="1">
      <c r="A5" s="15" t="s">
        <v>95</v>
      </c>
      <c r="B5" s="28">
        <f>HLOOKUP($A$1,$D$1:$H$8,5,0)</f>
        <v>25</v>
      </c>
      <c r="C5" s="1"/>
      <c r="D5" s="24">
        <f>CD!B5</f>
        <v>1.9748263888888888</v>
      </c>
      <c r="E5" s="24">
        <f>CD!E5</f>
        <v>25</v>
      </c>
      <c r="F5" s="24">
        <f>CD!H5</f>
        <v>41.666666666666671</v>
      </c>
      <c r="G5" s="24">
        <f>CD!K5</f>
        <v>25</v>
      </c>
      <c r="H5" s="24">
        <f>CD!N5</f>
        <v>12.5</v>
      </c>
      <c r="I5" s="1"/>
      <c r="J5" s="1"/>
      <c r="K5" s="1"/>
    </row>
    <row r="6" spans="1:11" ht="30" customHeight="1">
      <c r="A6" s="5" t="s">
        <v>79</v>
      </c>
      <c r="B6" s="28">
        <f>HLOOKUP($A$1,$D$1:$H$8,6,0)</f>
        <v>45.833333333333329</v>
      </c>
      <c r="C6" s="1"/>
      <c r="D6" s="24">
        <f>CD!B6</f>
        <v>15.798611111111111</v>
      </c>
      <c r="E6" s="24">
        <f>CD!E6</f>
        <v>45.833333333333329</v>
      </c>
      <c r="F6" s="24">
        <f>CD!H6</f>
        <v>16.666666666666664</v>
      </c>
      <c r="G6" s="24">
        <f>CD!K6</f>
        <v>12.5</v>
      </c>
      <c r="H6" s="24">
        <f>CD!N6</f>
        <v>4.1666666666666661</v>
      </c>
      <c r="I6" s="1"/>
      <c r="J6" s="1"/>
      <c r="K6" s="1"/>
    </row>
    <row r="7" spans="1:11" ht="30" customHeight="1">
      <c r="A7" s="15" t="s">
        <v>96</v>
      </c>
      <c r="B7" s="28">
        <f>HLOOKUP($A$1,$D$1:$H$8,7,0)</f>
        <v>8.3333333333333321</v>
      </c>
      <c r="C7" s="1"/>
      <c r="D7" s="24">
        <f>CD!B7</f>
        <v>54.166666666666664</v>
      </c>
      <c r="E7" s="24">
        <f>CD!E7</f>
        <v>8.3333333333333321</v>
      </c>
      <c r="F7" s="24">
        <f>CD!H7</f>
        <v>12.5</v>
      </c>
      <c r="G7" s="24">
        <f>CD!K7</f>
        <v>8.3333333333333321</v>
      </c>
      <c r="H7" s="24">
        <f>CD!N7</f>
        <v>0</v>
      </c>
      <c r="I7" s="1"/>
      <c r="J7" s="1"/>
      <c r="K7" s="1"/>
    </row>
    <row r="8" spans="1:11" ht="14.25" customHeight="1">
      <c r="A8" s="6" t="s">
        <v>91</v>
      </c>
      <c r="B8" s="24">
        <f>SUM(B3:B7)</f>
        <v>99.999999999999986</v>
      </c>
      <c r="D8" s="29"/>
      <c r="E8" s="29"/>
      <c r="F8" s="29"/>
      <c r="G8" s="29"/>
      <c r="H8" s="29"/>
    </row>
    <row r="9" spans="1:11" ht="14.25" customHeight="1"/>
    <row r="10" spans="1:11" ht="14.25" customHeight="1"/>
    <row r="11" spans="1:11" ht="14.25" customHeight="1"/>
    <row r="12" spans="1:11" ht="14.25" customHeight="1">
      <c r="A12" t="s">
        <v>10</v>
      </c>
    </row>
    <row r="13" spans="1:11" ht="14.25" customHeight="1">
      <c r="A13">
        <v>1</v>
      </c>
      <c r="B13" t="s">
        <v>145</v>
      </c>
      <c r="C13">
        <v>3</v>
      </c>
    </row>
    <row r="14" spans="1:11" ht="14.25" customHeight="1">
      <c r="A14">
        <v>2</v>
      </c>
      <c r="B14" t="s">
        <v>58</v>
      </c>
      <c r="C14">
        <v>2</v>
      </c>
    </row>
    <row r="15" spans="1:11" ht="14.25" customHeight="1">
      <c r="A15">
        <v>3</v>
      </c>
      <c r="B15" t="s">
        <v>146</v>
      </c>
      <c r="C15">
        <v>1</v>
      </c>
    </row>
    <row r="16" spans="1: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1">
    <mergeCell ref="A1:B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F66"/>
  <sheetViews>
    <sheetView topLeftCell="A4" zoomScale="90" zoomScaleNormal="90" workbookViewId="0">
      <selection activeCell="B21" sqref="B21:F21"/>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6">
      <c r="A1" s="175" t="s">
        <v>0</v>
      </c>
      <c r="B1" s="175"/>
      <c r="C1" s="175"/>
      <c r="D1" s="175"/>
      <c r="E1" s="175"/>
      <c r="F1" s="175"/>
    </row>
    <row r="2" spans="1:6">
      <c r="A2" s="175" t="s">
        <v>116</v>
      </c>
      <c r="B2" s="175"/>
      <c r="C2" s="175"/>
      <c r="D2" s="175"/>
      <c r="E2" s="175"/>
      <c r="F2" s="175"/>
    </row>
    <row r="3" spans="1:6">
      <c r="A3" s="175" t="s">
        <v>117</v>
      </c>
      <c r="B3" s="175"/>
      <c r="C3" s="175"/>
      <c r="D3" s="175"/>
      <c r="E3" s="175"/>
      <c r="F3" s="175"/>
    </row>
    <row r="4" spans="1:6">
      <c r="A4" s="51"/>
      <c r="B4" s="51"/>
      <c r="C4" s="51"/>
      <c r="D4" s="51"/>
      <c r="E4" s="51"/>
      <c r="F4" s="51"/>
    </row>
    <row r="5" spans="1:6">
      <c r="A5" s="53" t="s">
        <v>118</v>
      </c>
      <c r="C5" s="53"/>
      <c r="F5" s="54" t="s">
        <v>119</v>
      </c>
    </row>
    <row r="6" spans="1:6">
      <c r="A6" s="55" t="s">
        <v>120</v>
      </c>
      <c r="B6" s="176" t="s">
        <v>121</v>
      </c>
      <c r="C6" s="176"/>
      <c r="D6" s="55" t="s">
        <v>120</v>
      </c>
      <c r="E6" s="176" t="s">
        <v>4</v>
      </c>
      <c r="F6" s="176"/>
    </row>
    <row r="7" spans="1:6">
      <c r="A7" s="56">
        <v>1</v>
      </c>
      <c r="B7" s="56" t="s">
        <v>122</v>
      </c>
      <c r="C7" s="56"/>
      <c r="D7" s="56">
        <v>1</v>
      </c>
      <c r="E7" s="56" t="s">
        <v>5</v>
      </c>
      <c r="F7" s="56"/>
    </row>
    <row r="8" spans="1:6">
      <c r="A8" s="56">
        <v>2</v>
      </c>
      <c r="B8" s="56" t="s">
        <v>123</v>
      </c>
      <c r="C8" s="56"/>
      <c r="D8" s="56">
        <v>2</v>
      </c>
      <c r="E8" s="56" t="s">
        <v>124</v>
      </c>
      <c r="F8" s="56"/>
    </row>
    <row r="9" spans="1:6">
      <c r="A9" s="56">
        <v>3</v>
      </c>
      <c r="B9" s="56" t="s">
        <v>125</v>
      </c>
      <c r="C9" s="56"/>
      <c r="D9" s="56">
        <v>3</v>
      </c>
      <c r="E9" s="56" t="s">
        <v>126</v>
      </c>
      <c r="F9" s="56"/>
    </row>
    <row r="10" spans="1:6">
      <c r="A10" s="56">
        <v>4</v>
      </c>
      <c r="B10" s="56" t="s">
        <v>127</v>
      </c>
      <c r="C10" s="56" t="s">
        <v>195</v>
      </c>
      <c r="D10" s="56">
        <v>4</v>
      </c>
      <c r="E10" s="56" t="s">
        <v>8</v>
      </c>
      <c r="F10" s="56" t="s">
        <v>196</v>
      </c>
    </row>
    <row r="11" spans="1:6">
      <c r="A11" s="56">
        <v>5</v>
      </c>
      <c r="B11" s="56" t="s">
        <v>128</v>
      </c>
      <c r="C11" s="56" t="s">
        <v>197</v>
      </c>
      <c r="D11" s="56">
        <v>5</v>
      </c>
      <c r="E11" s="56" t="s">
        <v>9</v>
      </c>
      <c r="F11" s="56"/>
    </row>
    <row r="12" spans="1:6" s="57" customFormat="1" ht="13.5">
      <c r="A12" s="168" t="s">
        <v>10</v>
      </c>
      <c r="B12" s="168"/>
      <c r="C12" s="168"/>
      <c r="D12" s="168"/>
      <c r="E12" s="168"/>
      <c r="F12" s="168"/>
    </row>
    <row r="13" spans="1:6">
      <c r="A13" s="168" t="s">
        <v>13</v>
      </c>
      <c r="B13" s="168"/>
      <c r="C13" s="168"/>
      <c r="D13" s="168"/>
      <c r="E13" s="168"/>
      <c r="F13" s="168"/>
    </row>
    <row r="14" spans="1:6">
      <c r="A14" s="56">
        <v>1</v>
      </c>
      <c r="B14" s="167" t="s">
        <v>198</v>
      </c>
      <c r="C14" s="167"/>
      <c r="D14" s="167"/>
      <c r="E14" s="167"/>
      <c r="F14" s="167"/>
    </row>
    <row r="15" spans="1:6" ht="64.900000000000006" customHeight="1">
      <c r="A15" s="56"/>
      <c r="B15" s="174" t="s">
        <v>202</v>
      </c>
      <c r="C15" s="166"/>
      <c r="D15" s="166"/>
      <c r="E15" s="166"/>
      <c r="F15" s="166"/>
    </row>
    <row r="16" spans="1:6">
      <c r="A16" s="56">
        <v>2</v>
      </c>
      <c r="B16" s="167" t="s">
        <v>199</v>
      </c>
      <c r="C16" s="167"/>
      <c r="D16" s="167"/>
      <c r="E16" s="167"/>
      <c r="F16" s="167"/>
    </row>
    <row r="17" spans="1:6" ht="39.75" customHeight="1">
      <c r="A17" s="56"/>
      <c r="B17" s="174" t="s">
        <v>203</v>
      </c>
      <c r="C17" s="166"/>
      <c r="D17" s="166"/>
      <c r="E17" s="166"/>
      <c r="F17" s="166"/>
    </row>
    <row r="18" spans="1:6">
      <c r="A18" s="56">
        <v>3</v>
      </c>
      <c r="B18" s="167" t="s">
        <v>200</v>
      </c>
      <c r="C18" s="167"/>
      <c r="D18" s="167"/>
      <c r="E18" s="167"/>
      <c r="F18" s="167"/>
    </row>
    <row r="19" spans="1:6" ht="39.75" customHeight="1">
      <c r="A19" s="56"/>
      <c r="B19" s="174" t="s">
        <v>203</v>
      </c>
      <c r="C19" s="166"/>
      <c r="D19" s="166"/>
      <c r="E19" s="166"/>
      <c r="F19" s="166"/>
    </row>
    <row r="20" spans="1:6">
      <c r="A20" s="56">
        <v>4</v>
      </c>
      <c r="B20" s="167" t="s">
        <v>201</v>
      </c>
      <c r="C20" s="167"/>
      <c r="D20" s="167"/>
      <c r="E20" s="167"/>
      <c r="F20" s="167"/>
    </row>
    <row r="21" spans="1:6" ht="39.75" customHeight="1">
      <c r="A21" s="56"/>
      <c r="B21" s="166" t="s">
        <v>130</v>
      </c>
      <c r="C21" s="166"/>
      <c r="D21" s="166"/>
      <c r="E21" s="166"/>
      <c r="F21" s="166"/>
    </row>
    <row r="22" spans="1:6">
      <c r="A22" s="56">
        <v>5</v>
      </c>
      <c r="B22" s="167" t="s">
        <v>129</v>
      </c>
      <c r="C22" s="167"/>
      <c r="D22" s="167"/>
      <c r="E22" s="167"/>
      <c r="F22" s="167"/>
    </row>
    <row r="23" spans="1:6" ht="39.75" customHeight="1">
      <c r="A23" s="56"/>
      <c r="B23" s="166" t="s">
        <v>130</v>
      </c>
      <c r="C23" s="166"/>
      <c r="D23" s="166"/>
      <c r="E23" s="166"/>
      <c r="F23" s="166"/>
    </row>
    <row r="24" spans="1:6">
      <c r="A24" s="56" t="s">
        <v>131</v>
      </c>
      <c r="B24" s="167"/>
      <c r="C24" s="167"/>
      <c r="D24" s="167"/>
      <c r="E24" s="167"/>
      <c r="F24" s="167"/>
    </row>
    <row r="25" spans="1:6">
      <c r="A25" s="168" t="s">
        <v>14</v>
      </c>
      <c r="B25" s="168"/>
      <c r="C25" s="168"/>
      <c r="D25" s="168"/>
      <c r="E25" s="168"/>
      <c r="F25" s="168"/>
    </row>
    <row r="26" spans="1:6">
      <c r="A26" s="56">
        <v>1</v>
      </c>
      <c r="B26" s="167" t="s">
        <v>132</v>
      </c>
      <c r="C26" s="167"/>
      <c r="D26" s="167"/>
      <c r="E26" s="167"/>
      <c r="F26" s="167"/>
    </row>
    <row r="27" spans="1:6" ht="34.5" customHeight="1">
      <c r="A27" s="56"/>
      <c r="B27" s="166" t="s">
        <v>130</v>
      </c>
      <c r="C27" s="166"/>
      <c r="D27" s="166"/>
      <c r="E27" s="166"/>
      <c r="F27" s="166"/>
    </row>
    <row r="28" spans="1:6">
      <c r="A28" s="56">
        <v>2</v>
      </c>
      <c r="B28" s="167" t="s">
        <v>132</v>
      </c>
      <c r="C28" s="167"/>
      <c r="D28" s="167"/>
      <c r="E28" s="167"/>
      <c r="F28" s="167"/>
    </row>
    <row r="29" spans="1:6" ht="34.5" customHeight="1">
      <c r="A29" s="56"/>
      <c r="B29" s="166" t="s">
        <v>130</v>
      </c>
      <c r="C29" s="166"/>
      <c r="D29" s="166"/>
      <c r="E29" s="166"/>
      <c r="F29" s="166"/>
    </row>
    <row r="30" spans="1:6">
      <c r="A30" s="168" t="s">
        <v>133</v>
      </c>
      <c r="B30" s="168"/>
      <c r="C30" s="168"/>
      <c r="D30" s="168"/>
      <c r="E30" s="168"/>
      <c r="F30" s="168"/>
    </row>
    <row r="31" spans="1:6">
      <c r="A31" s="169">
        <v>1</v>
      </c>
      <c r="B31" s="162" t="s">
        <v>16</v>
      </c>
      <c r="C31" s="162"/>
      <c r="D31" s="162"/>
      <c r="E31" s="162"/>
      <c r="F31" s="162"/>
    </row>
    <row r="32" spans="1:6">
      <c r="A32" s="170"/>
      <c r="B32" s="163" t="s">
        <v>134</v>
      </c>
      <c r="C32" s="163"/>
      <c r="D32" s="163"/>
      <c r="E32" s="162" t="s">
        <v>18</v>
      </c>
      <c r="F32" s="162"/>
    </row>
    <row r="33" spans="1:6" ht="15" customHeight="1">
      <c r="A33" s="170"/>
      <c r="B33" s="163" t="s">
        <v>19</v>
      </c>
      <c r="C33" s="163"/>
      <c r="D33" s="163"/>
      <c r="E33" s="172"/>
      <c r="F33" s="173"/>
    </row>
    <row r="34" spans="1:6" ht="15" customHeight="1">
      <c r="A34" s="171"/>
      <c r="B34" s="163" t="s">
        <v>20</v>
      </c>
      <c r="C34" s="163"/>
      <c r="D34" s="163"/>
      <c r="E34" s="172"/>
      <c r="F34" s="173"/>
    </row>
    <row r="35" spans="1:6">
      <c r="A35" s="159">
        <v>2</v>
      </c>
      <c r="B35" s="162" t="s">
        <v>21</v>
      </c>
      <c r="C35" s="162"/>
      <c r="D35" s="162"/>
      <c r="E35" s="162"/>
      <c r="F35" s="162"/>
    </row>
    <row r="36" spans="1:6">
      <c r="A36" s="160"/>
      <c r="B36" s="163" t="s">
        <v>135</v>
      </c>
      <c r="C36" s="163"/>
      <c r="D36" s="163"/>
      <c r="E36" s="162" t="s">
        <v>18</v>
      </c>
      <c r="F36" s="162"/>
    </row>
    <row r="37" spans="1:6" ht="32.25" customHeight="1">
      <c r="A37" s="160"/>
      <c r="B37" s="163" t="s">
        <v>136</v>
      </c>
      <c r="C37" s="163"/>
      <c r="D37" s="163"/>
      <c r="E37" s="164"/>
      <c r="F37" s="164"/>
    </row>
    <row r="38" spans="1:6">
      <c r="A38" s="161"/>
      <c r="B38" s="163" t="s">
        <v>24</v>
      </c>
      <c r="C38" s="163"/>
      <c r="D38" s="163"/>
      <c r="E38" s="164"/>
      <c r="F38" s="164"/>
    </row>
    <row r="39" spans="1:6">
      <c r="A39" s="159">
        <v>3</v>
      </c>
      <c r="B39" s="162" t="s">
        <v>25</v>
      </c>
      <c r="C39" s="162"/>
      <c r="D39" s="162"/>
      <c r="E39" s="162"/>
      <c r="F39" s="162"/>
    </row>
    <row r="40" spans="1:6" ht="28.5" customHeight="1">
      <c r="A40" s="160"/>
      <c r="B40" s="163" t="s">
        <v>137</v>
      </c>
      <c r="C40" s="163"/>
      <c r="D40" s="163"/>
      <c r="E40" s="162" t="s">
        <v>18</v>
      </c>
      <c r="F40" s="162"/>
    </row>
    <row r="41" spans="1:6">
      <c r="A41" s="160"/>
      <c r="B41" s="163" t="s">
        <v>27</v>
      </c>
      <c r="C41" s="163"/>
      <c r="D41" s="163"/>
      <c r="E41" s="164"/>
      <c r="F41" s="164"/>
    </row>
    <row r="42" spans="1:6">
      <c r="A42" s="161"/>
      <c r="B42" s="163" t="s">
        <v>28</v>
      </c>
      <c r="C42" s="163"/>
      <c r="D42" s="163"/>
      <c r="E42" s="164"/>
      <c r="F42" s="164"/>
    </row>
    <row r="43" spans="1:6">
      <c r="A43" s="159">
        <v>4</v>
      </c>
      <c r="B43" s="162" t="s">
        <v>29</v>
      </c>
      <c r="C43" s="162"/>
      <c r="D43" s="162"/>
      <c r="E43" s="162"/>
      <c r="F43" s="162"/>
    </row>
    <row r="44" spans="1:6">
      <c r="A44" s="160"/>
      <c r="B44" s="163" t="s">
        <v>30</v>
      </c>
      <c r="C44" s="162"/>
      <c r="D44" s="162"/>
      <c r="E44" s="162" t="s">
        <v>18</v>
      </c>
      <c r="F44" s="162"/>
    </row>
    <row r="45" spans="1:6">
      <c r="A45" s="160"/>
      <c r="B45" s="165" t="s">
        <v>31</v>
      </c>
      <c r="C45" s="162"/>
      <c r="D45" s="162"/>
      <c r="E45" s="164"/>
      <c r="F45" s="164"/>
    </row>
    <row r="46" spans="1:6">
      <c r="A46" s="161"/>
      <c r="B46" s="165" t="s">
        <v>32</v>
      </c>
      <c r="C46" s="162"/>
      <c r="D46" s="162"/>
      <c r="E46" s="164"/>
      <c r="F46" s="164"/>
    </row>
    <row r="47" spans="1:6">
      <c r="A47" s="159">
        <v>5</v>
      </c>
      <c r="B47" s="162" t="s">
        <v>33</v>
      </c>
      <c r="C47" s="162"/>
      <c r="D47" s="162"/>
      <c r="E47" s="162"/>
      <c r="F47" s="162"/>
    </row>
    <row r="48" spans="1:6">
      <c r="A48" s="160"/>
      <c r="B48" s="163" t="s">
        <v>138</v>
      </c>
      <c r="C48" s="162"/>
      <c r="D48" s="162"/>
      <c r="E48" s="162" t="s">
        <v>18</v>
      </c>
      <c r="F48" s="162"/>
    </row>
    <row r="49" spans="1:6">
      <c r="A49" s="160"/>
      <c r="B49" s="163" t="s">
        <v>35</v>
      </c>
      <c r="C49" s="162"/>
      <c r="D49" s="162"/>
      <c r="E49" s="164"/>
      <c r="F49" s="164"/>
    </row>
    <row r="50" spans="1:6">
      <c r="A50" s="161"/>
      <c r="B50" s="163" t="s">
        <v>36</v>
      </c>
      <c r="C50" s="162"/>
      <c r="D50" s="162"/>
      <c r="E50" s="164"/>
      <c r="F50" s="164"/>
    </row>
    <row r="51" spans="1:6">
      <c r="A51" s="159">
        <v>6</v>
      </c>
      <c r="B51" s="162" t="s">
        <v>37</v>
      </c>
      <c r="C51" s="162"/>
      <c r="D51" s="162"/>
      <c r="E51" s="162"/>
      <c r="F51" s="162"/>
    </row>
    <row r="52" spans="1:6">
      <c r="A52" s="160"/>
      <c r="B52" s="163" t="s">
        <v>38</v>
      </c>
      <c r="C52" s="162"/>
      <c r="D52" s="162"/>
      <c r="E52" s="162" t="s">
        <v>18</v>
      </c>
      <c r="F52" s="162"/>
    </row>
    <row r="53" spans="1:6">
      <c r="A53" s="160"/>
      <c r="B53" s="163" t="s">
        <v>39</v>
      </c>
      <c r="C53" s="162"/>
      <c r="D53" s="162"/>
      <c r="E53" s="164"/>
      <c r="F53" s="164"/>
    </row>
    <row r="54" spans="1:6">
      <c r="A54" s="161"/>
      <c r="B54" s="163" t="s">
        <v>40</v>
      </c>
      <c r="C54" s="162"/>
      <c r="D54" s="162"/>
      <c r="E54" s="164"/>
      <c r="F54" s="164"/>
    </row>
    <row r="55" spans="1:6">
      <c r="A55" s="159">
        <v>7</v>
      </c>
      <c r="B55" s="162" t="s">
        <v>41</v>
      </c>
      <c r="C55" s="162"/>
      <c r="D55" s="162"/>
      <c r="E55" s="162"/>
      <c r="F55" s="162"/>
    </row>
    <row r="56" spans="1:6">
      <c r="A56" s="160"/>
      <c r="B56" s="163" t="s">
        <v>42</v>
      </c>
      <c r="C56" s="162"/>
      <c r="D56" s="162"/>
      <c r="E56" s="162" t="s">
        <v>18</v>
      </c>
      <c r="F56" s="162"/>
    </row>
    <row r="57" spans="1:6">
      <c r="A57" s="160"/>
      <c r="B57" s="163" t="s">
        <v>43</v>
      </c>
      <c r="C57" s="162"/>
      <c r="D57" s="162"/>
      <c r="E57" s="164"/>
      <c r="F57" s="164"/>
    </row>
    <row r="58" spans="1:6">
      <c r="A58" s="161"/>
      <c r="B58" s="163" t="s">
        <v>139</v>
      </c>
      <c r="C58" s="162"/>
      <c r="D58" s="162"/>
      <c r="E58" s="164"/>
      <c r="F58" s="164"/>
    </row>
    <row r="60" spans="1:6">
      <c r="E60" s="158" t="s">
        <v>140</v>
      </c>
      <c r="F60" s="158"/>
    </row>
    <row r="61" spans="1:6">
      <c r="B61" s="158" t="s">
        <v>141</v>
      </c>
      <c r="C61" s="158"/>
      <c r="D61" s="158"/>
      <c r="E61" s="158" t="s">
        <v>45</v>
      </c>
      <c r="F61" s="158"/>
    </row>
    <row r="62" spans="1:6">
      <c r="B62" s="58"/>
      <c r="C62" s="58"/>
      <c r="D62" s="58"/>
      <c r="E62" s="58"/>
      <c r="F62" s="58"/>
    </row>
    <row r="63" spans="1:6">
      <c r="B63" s="58"/>
      <c r="C63" s="58"/>
      <c r="D63" s="58"/>
      <c r="E63" s="58"/>
      <c r="F63" s="58"/>
    </row>
    <row r="64" spans="1:6">
      <c r="B64" s="58"/>
      <c r="C64" s="58"/>
      <c r="D64" s="58"/>
      <c r="E64" s="58"/>
      <c r="F64" s="58"/>
    </row>
    <row r="65" spans="2:6">
      <c r="B65" s="158">
        <f>C7</f>
        <v>0</v>
      </c>
      <c r="C65" s="158"/>
      <c r="D65" s="158"/>
      <c r="E65" s="158">
        <f>F7</f>
        <v>0</v>
      </c>
      <c r="F65" s="158"/>
    </row>
    <row r="66" spans="2:6">
      <c r="B66" s="158" t="str">
        <f>"NIP "&amp;C8</f>
        <v xml:space="preserve">NIP </v>
      </c>
      <c r="C66" s="158"/>
      <c r="D66" s="158"/>
      <c r="E66" s="158" t="str">
        <f>"NIP "&amp;F8</f>
        <v xml:space="preserve">NIP </v>
      </c>
      <c r="F66" s="158"/>
    </row>
  </sheetData>
  <mergeCells count="87">
    <mergeCell ref="A1:F1"/>
    <mergeCell ref="A2:F2"/>
    <mergeCell ref="A3:F3"/>
    <mergeCell ref="B6:C6"/>
    <mergeCell ref="E6:F6"/>
    <mergeCell ref="A12:F12"/>
    <mergeCell ref="A13:F13"/>
    <mergeCell ref="B14:F14"/>
    <mergeCell ref="B15:F15"/>
    <mergeCell ref="B16:F16"/>
    <mergeCell ref="B17:F17"/>
    <mergeCell ref="B18:F18"/>
    <mergeCell ref="B19:F19"/>
    <mergeCell ref="B20:F20"/>
    <mergeCell ref="B21:F21"/>
    <mergeCell ref="B22:F22"/>
    <mergeCell ref="B23:F23"/>
    <mergeCell ref="B24:F24"/>
    <mergeCell ref="A25:F25"/>
    <mergeCell ref="B26:F26"/>
    <mergeCell ref="B27:F27"/>
    <mergeCell ref="B28:F28"/>
    <mergeCell ref="B29:F29"/>
    <mergeCell ref="A30:F30"/>
    <mergeCell ref="A31:A34"/>
    <mergeCell ref="B31:F31"/>
    <mergeCell ref="B32:D32"/>
    <mergeCell ref="E32:F32"/>
    <mergeCell ref="B33:D33"/>
    <mergeCell ref="E33:F33"/>
    <mergeCell ref="B34:D34"/>
    <mergeCell ref="E34:F34"/>
    <mergeCell ref="A35:A38"/>
    <mergeCell ref="B35:F35"/>
    <mergeCell ref="B36:D36"/>
    <mergeCell ref="E36:F36"/>
    <mergeCell ref="B37:D37"/>
    <mergeCell ref="E37:F37"/>
    <mergeCell ref="B38:D38"/>
    <mergeCell ref="E38:F38"/>
    <mergeCell ref="A39:A42"/>
    <mergeCell ref="B39:F39"/>
    <mergeCell ref="B40:D40"/>
    <mergeCell ref="E40:F40"/>
    <mergeCell ref="B41:D41"/>
    <mergeCell ref="E41:F41"/>
    <mergeCell ref="B42:D42"/>
    <mergeCell ref="E42:F42"/>
    <mergeCell ref="A43:A46"/>
    <mergeCell ref="B43:F43"/>
    <mergeCell ref="B44:D44"/>
    <mergeCell ref="E44:F44"/>
    <mergeCell ref="B45:D45"/>
    <mergeCell ref="E45:F45"/>
    <mergeCell ref="B46:D46"/>
    <mergeCell ref="E46:F46"/>
    <mergeCell ref="A47:A50"/>
    <mergeCell ref="B47:F47"/>
    <mergeCell ref="B48:D48"/>
    <mergeCell ref="E48:F48"/>
    <mergeCell ref="B49:D49"/>
    <mergeCell ref="E49:F49"/>
    <mergeCell ref="B50:D50"/>
    <mergeCell ref="E50:F50"/>
    <mergeCell ref="A51:A54"/>
    <mergeCell ref="B51:F51"/>
    <mergeCell ref="B52:D52"/>
    <mergeCell ref="E52:F52"/>
    <mergeCell ref="B53:D53"/>
    <mergeCell ref="E53:F53"/>
    <mergeCell ref="B54:D54"/>
    <mergeCell ref="E54:F54"/>
    <mergeCell ref="A55:A58"/>
    <mergeCell ref="B55:F55"/>
    <mergeCell ref="B56:D56"/>
    <mergeCell ref="E56:F56"/>
    <mergeCell ref="B57:D57"/>
    <mergeCell ref="E57:F57"/>
    <mergeCell ref="B58:D58"/>
    <mergeCell ref="E58:F58"/>
    <mergeCell ref="B66:D66"/>
    <mergeCell ref="E66:F66"/>
    <mergeCell ref="E60:F60"/>
    <mergeCell ref="B61:D61"/>
    <mergeCell ref="E61:F61"/>
    <mergeCell ref="B65:D65"/>
    <mergeCell ref="E65:F6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5"/>
  <sheetViews>
    <sheetView workbookViewId="0">
      <selection activeCell="B4" sqref="B4"/>
    </sheetView>
  </sheetViews>
  <sheetFormatPr defaultColWidth="8.73046875" defaultRowHeight="14.25"/>
  <cols>
    <col min="1" max="1" width="25.265625" style="78" customWidth="1"/>
    <col min="2" max="2" width="110.1328125" style="78" customWidth="1"/>
  </cols>
  <sheetData>
    <row r="1" spans="1:2">
      <c r="A1" s="177" t="s">
        <v>147</v>
      </c>
      <c r="B1" s="177"/>
    </row>
    <row r="2" spans="1:2">
      <c r="A2" s="71" t="s">
        <v>148</v>
      </c>
      <c r="B2" s="72" t="s">
        <v>149</v>
      </c>
    </row>
    <row r="3" spans="1:2">
      <c r="A3" s="73" t="s">
        <v>12</v>
      </c>
      <c r="B3" s="74" t="str">
        <f>'PK Kasatker'!A3</f>
        <v>Meningkatnya kualitas layanan Lembaga Layanan Pendidikan Tinggi (LLDIKTI)</v>
      </c>
    </row>
    <row r="4" spans="1:2" ht="41.65">
      <c r="A4" s="73" t="s">
        <v>150</v>
      </c>
      <c r="B4" s="74" t="str">
        <f>'PK Kasatker'!B3</f>
        <v>Persentase layanan LLDIKTI yang tepat waktu.</v>
      </c>
    </row>
    <row r="5" spans="1:2">
      <c r="A5" s="73" t="s">
        <v>151</v>
      </c>
      <c r="B5" s="74" t="s">
        <v>183</v>
      </c>
    </row>
    <row r="6" spans="1:2">
      <c r="A6" s="178" t="s">
        <v>152</v>
      </c>
      <c r="B6" s="74" t="s">
        <v>153</v>
      </c>
    </row>
    <row r="7" spans="1:2">
      <c r="A7" s="179"/>
      <c r="B7" s="75"/>
    </row>
    <row r="8" spans="1:2">
      <c r="A8" s="179"/>
      <c r="B8" s="76" t="s">
        <v>154</v>
      </c>
    </row>
    <row r="9" spans="1:2">
      <c r="A9" s="180"/>
      <c r="B9" s="77"/>
    </row>
    <row r="10" spans="1:2" ht="41.65">
      <c r="A10" s="73" t="s">
        <v>155</v>
      </c>
      <c r="B10" s="74"/>
    </row>
    <row r="11" spans="1:2" ht="27.75">
      <c r="A11" s="73" t="s">
        <v>156</v>
      </c>
      <c r="B11" s="74" t="s">
        <v>180</v>
      </c>
    </row>
    <row r="12" spans="1:2">
      <c r="A12" s="73" t="s">
        <v>157</v>
      </c>
      <c r="B12" s="74"/>
    </row>
    <row r="13" spans="1:2">
      <c r="A13" s="73" t="s">
        <v>158</v>
      </c>
      <c r="B13" s="74" t="s">
        <v>181</v>
      </c>
    </row>
    <row r="14" spans="1:2">
      <c r="B14" s="79"/>
    </row>
    <row r="15" spans="1:2">
      <c r="A15" s="73" t="s">
        <v>12</v>
      </c>
      <c r="B15" s="74"/>
    </row>
    <row r="16" spans="1:2" ht="41.65">
      <c r="A16" s="73" t="s">
        <v>150</v>
      </c>
      <c r="B16" s="74"/>
    </row>
    <row r="17" spans="1:2">
      <c r="A17" s="73" t="s">
        <v>151</v>
      </c>
      <c r="B17" s="74"/>
    </row>
    <row r="18" spans="1:2">
      <c r="A18" s="178" t="s">
        <v>152</v>
      </c>
      <c r="B18" s="74" t="s">
        <v>153</v>
      </c>
    </row>
    <row r="19" spans="1:2">
      <c r="A19" s="179"/>
      <c r="B19" s="75"/>
    </row>
    <row r="20" spans="1:2">
      <c r="A20" s="179"/>
      <c r="B20" s="76" t="s">
        <v>154</v>
      </c>
    </row>
    <row r="21" spans="1:2">
      <c r="A21" s="180"/>
      <c r="B21" s="77"/>
    </row>
    <row r="22" spans="1:2" ht="41.65">
      <c r="A22" s="73" t="s">
        <v>155</v>
      </c>
      <c r="B22" s="74"/>
    </row>
    <row r="23" spans="1:2" ht="27.75">
      <c r="A23" s="73" t="s">
        <v>156</v>
      </c>
      <c r="B23" s="74" t="s">
        <v>180</v>
      </c>
    </row>
    <row r="24" spans="1:2">
      <c r="A24" s="73" t="s">
        <v>157</v>
      </c>
      <c r="B24" s="74"/>
    </row>
    <row r="25" spans="1:2">
      <c r="A25" s="73" t="s">
        <v>158</v>
      </c>
      <c r="B25" s="74" t="s">
        <v>181</v>
      </c>
    </row>
  </sheetData>
  <mergeCells count="3">
    <mergeCell ref="A1:B1"/>
    <mergeCell ref="A6:A9"/>
    <mergeCell ref="A18:A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1"/>
  <sheetViews>
    <sheetView zoomScale="90" zoomScaleNormal="90" workbookViewId="0">
      <selection activeCell="G17" sqref="G17"/>
    </sheetView>
  </sheetViews>
  <sheetFormatPr defaultColWidth="9.1328125" defaultRowHeight="13.9"/>
  <cols>
    <col min="1" max="2" width="19.1328125" style="40" customWidth="1"/>
    <col min="3" max="5" width="39.3984375" style="40" customWidth="1"/>
    <col min="6" max="9" width="39.73046875" style="40" customWidth="1"/>
    <col min="10" max="16384" width="9.1328125" style="40"/>
  </cols>
  <sheetData>
    <row r="1" spans="1:9" ht="15">
      <c r="A1" s="38" t="s">
        <v>102</v>
      </c>
      <c r="B1" s="39"/>
      <c r="E1" s="181"/>
      <c r="F1" s="181"/>
    </row>
    <row r="2" spans="1:9" ht="14.25" customHeight="1">
      <c r="A2" s="41" t="s">
        <v>103</v>
      </c>
      <c r="B2" s="41"/>
      <c r="E2" s="42"/>
      <c r="F2" s="42"/>
    </row>
    <row r="3" spans="1:9" ht="14.25" customHeight="1">
      <c r="A3" s="41" t="s">
        <v>104</v>
      </c>
      <c r="B3" s="41"/>
      <c r="E3" s="42"/>
      <c r="F3" s="42"/>
    </row>
    <row r="4" spans="1:9" ht="14.25" customHeight="1">
      <c r="A4" s="41"/>
      <c r="B4" s="41"/>
      <c r="E4" s="42"/>
      <c r="F4" s="42"/>
    </row>
    <row r="5" spans="1:9" s="44" customFormat="1" ht="97.15">
      <c r="A5" s="43" t="s">
        <v>105</v>
      </c>
      <c r="B5" s="43" t="str">
        <f>'SKP Pimpinan'!C10</f>
        <v>Kepala LLDIKTI Wilayah III DKI Jakarta</v>
      </c>
      <c r="C5" s="117" t="s">
        <v>185</v>
      </c>
      <c r="D5" s="117" t="s">
        <v>186</v>
      </c>
      <c r="E5" s="117" t="s">
        <v>187</v>
      </c>
      <c r="F5" s="117" t="s">
        <v>188</v>
      </c>
      <c r="G5" s="34" t="s">
        <v>191</v>
      </c>
      <c r="H5" s="34" t="s">
        <v>193</v>
      </c>
      <c r="I5" s="34" t="s">
        <v>194</v>
      </c>
    </row>
    <row r="6" spans="1:9" s="42" customFormat="1" ht="30" customHeight="1">
      <c r="A6" s="45" t="s">
        <v>106</v>
      </c>
      <c r="B6" s="45" t="s">
        <v>204</v>
      </c>
      <c r="C6" s="45">
        <v>1</v>
      </c>
      <c r="D6" s="45">
        <v>2</v>
      </c>
      <c r="E6" s="45">
        <v>3</v>
      </c>
      <c r="F6" s="45">
        <v>4</v>
      </c>
      <c r="G6" s="45"/>
      <c r="H6" s="45"/>
      <c r="I6" s="45"/>
    </row>
    <row r="7" spans="1:9" s="42" customFormat="1" ht="30" customHeight="1">
      <c r="A7" s="45"/>
      <c r="B7" s="45"/>
      <c r="C7" s="45"/>
      <c r="D7" s="45"/>
      <c r="E7" s="45"/>
      <c r="F7" s="45"/>
      <c r="G7" s="45"/>
      <c r="H7" s="45"/>
      <c r="I7" s="45"/>
    </row>
    <row r="8" spans="1:9" s="42" customFormat="1" ht="30" customHeight="1">
      <c r="A8" s="45" t="s">
        <v>111</v>
      </c>
      <c r="B8" s="45" t="s">
        <v>205</v>
      </c>
      <c r="C8" s="43"/>
      <c r="D8" s="43"/>
      <c r="E8" s="45"/>
      <c r="F8" s="45"/>
      <c r="G8" s="45"/>
      <c r="H8" s="45"/>
      <c r="I8" s="45"/>
    </row>
    <row r="9" spans="1:9" s="42" customFormat="1" ht="30" customHeight="1">
      <c r="A9" s="45"/>
      <c r="B9" s="45"/>
      <c r="C9" s="45"/>
      <c r="D9" s="46"/>
      <c r="E9" s="45"/>
      <c r="F9" s="45"/>
      <c r="G9" s="45"/>
      <c r="H9" s="45"/>
      <c r="I9" s="45"/>
    </row>
    <row r="10" spans="1:9" s="42" customFormat="1" ht="30" customHeight="1">
      <c r="A10" s="45" t="s">
        <v>113</v>
      </c>
      <c r="B10" s="45" t="s">
        <v>206</v>
      </c>
      <c r="C10" s="45"/>
      <c r="D10" s="45"/>
      <c r="E10" s="45"/>
      <c r="F10" s="45"/>
      <c r="G10" s="45"/>
      <c r="H10" s="45"/>
      <c r="I10" s="45"/>
    </row>
    <row r="11" spans="1:9" s="42" customFormat="1" ht="30" customHeight="1">
      <c r="A11" s="45"/>
      <c r="B11" s="45"/>
      <c r="C11" s="45"/>
      <c r="D11" s="45"/>
      <c r="E11" s="45"/>
      <c r="F11" s="45"/>
      <c r="G11" s="45"/>
      <c r="H11" s="45"/>
      <c r="I11" s="45"/>
    </row>
    <row r="12" spans="1:9" s="42" customFormat="1" ht="30" customHeight="1">
      <c r="A12" s="45" t="s">
        <v>115</v>
      </c>
      <c r="B12" s="45" t="s">
        <v>207</v>
      </c>
      <c r="C12" s="45"/>
      <c r="D12" s="45"/>
      <c r="E12" s="45"/>
      <c r="F12" s="45"/>
      <c r="G12" s="45"/>
      <c r="H12" s="45"/>
      <c r="I12" s="45"/>
    </row>
    <row r="13" spans="1:9" s="42" customFormat="1" ht="30" customHeight="1">
      <c r="A13" s="45"/>
      <c r="B13" s="45"/>
      <c r="C13" s="45"/>
      <c r="D13" s="45"/>
      <c r="E13" s="45"/>
      <c r="F13" s="45"/>
      <c r="G13" s="45"/>
      <c r="H13" s="45"/>
      <c r="I13" s="45"/>
    </row>
    <row r="14" spans="1:9" s="42" customFormat="1" ht="63.4" customHeight="1">
      <c r="A14" s="45" t="s">
        <v>208</v>
      </c>
      <c r="B14" s="45"/>
      <c r="C14" s="43"/>
      <c r="D14" s="43"/>
      <c r="E14" s="118" t="s">
        <v>209</v>
      </c>
      <c r="G14" s="118" t="s">
        <v>213</v>
      </c>
      <c r="H14" s="45"/>
      <c r="I14" s="45"/>
    </row>
    <row r="15" spans="1:9" s="42" customFormat="1" ht="63.4" customHeight="1">
      <c r="A15" s="45"/>
      <c r="B15" s="45"/>
      <c r="C15" s="47"/>
      <c r="D15" s="48"/>
      <c r="E15" s="118" t="s">
        <v>210</v>
      </c>
      <c r="F15" s="45"/>
      <c r="G15" s="118" t="s">
        <v>214</v>
      </c>
      <c r="H15" s="45"/>
      <c r="I15" s="45"/>
    </row>
    <row r="16" spans="1:9" s="42" customFormat="1" ht="45" customHeight="1">
      <c r="A16" s="45"/>
      <c r="B16" s="45"/>
      <c r="C16" s="45"/>
      <c r="D16" s="45"/>
      <c r="E16" s="118" t="s">
        <v>211</v>
      </c>
      <c r="F16" s="45"/>
      <c r="G16" s="118" t="s">
        <v>215</v>
      </c>
      <c r="H16" s="45"/>
      <c r="I16" s="45"/>
    </row>
    <row r="17" spans="1:9" s="42" customFormat="1" ht="41.65">
      <c r="A17" s="45"/>
      <c r="B17" s="45"/>
      <c r="C17" s="48"/>
      <c r="D17" s="45"/>
      <c r="E17" s="118" t="s">
        <v>212</v>
      </c>
      <c r="F17" s="45"/>
      <c r="G17" s="45"/>
      <c r="H17" s="45"/>
      <c r="I17" s="45"/>
    </row>
    <row r="18" spans="1:9" ht="30" customHeight="1"/>
    <row r="19" spans="1:9" s="49" customFormat="1" ht="15">
      <c r="A19" s="38" t="s">
        <v>108</v>
      </c>
      <c r="B19" s="39"/>
      <c r="E19" s="182"/>
      <c r="F19" s="182"/>
    </row>
    <row r="20" spans="1:9" ht="14.25" customHeight="1">
      <c r="A20" s="41" t="s">
        <v>109</v>
      </c>
      <c r="B20" s="41"/>
      <c r="E20" s="42"/>
      <c r="F20" s="42"/>
    </row>
    <row r="21" spans="1:9" ht="14.25" customHeight="1">
      <c r="A21" s="41" t="s">
        <v>110</v>
      </c>
      <c r="B21" s="41"/>
      <c r="E21" s="42"/>
      <c r="F21" s="42"/>
    </row>
    <row r="22" spans="1:9" s="42" customFormat="1" ht="30" customHeight="1">
      <c r="A22" s="43" t="s">
        <v>106</v>
      </c>
      <c r="B22" s="43" t="s">
        <v>107</v>
      </c>
      <c r="C22" s="43">
        <v>1</v>
      </c>
      <c r="D22" s="43">
        <v>2</v>
      </c>
      <c r="E22" s="43">
        <v>3</v>
      </c>
      <c r="F22" s="43">
        <v>4</v>
      </c>
    </row>
    <row r="23" spans="1:9" s="42" customFormat="1" ht="30" customHeight="1">
      <c r="A23" s="45" t="s">
        <v>111</v>
      </c>
      <c r="B23" s="45" t="s">
        <v>112</v>
      </c>
      <c r="C23" s="45"/>
      <c r="D23" s="45" t="s">
        <v>106</v>
      </c>
      <c r="E23" s="45" t="s">
        <v>111</v>
      </c>
      <c r="F23" s="45"/>
    </row>
    <row r="24" spans="1:9" s="42" customFormat="1" ht="30" customHeight="1" thickBot="1">
      <c r="A24" s="45" t="s">
        <v>113</v>
      </c>
      <c r="B24" s="45" t="s">
        <v>114</v>
      </c>
      <c r="C24" s="45" t="s">
        <v>113</v>
      </c>
      <c r="D24" s="43"/>
      <c r="E24" s="45"/>
      <c r="F24" s="45" t="s">
        <v>115</v>
      </c>
    </row>
    <row r="25" spans="1:9" s="42" customFormat="1" ht="30" customHeight="1" thickBot="1">
      <c r="A25" s="45"/>
      <c r="B25" s="45"/>
      <c r="C25" s="45"/>
      <c r="D25" s="45"/>
      <c r="E25" s="45"/>
      <c r="F25" s="50"/>
    </row>
    <row r="26" spans="1:9" s="42" customFormat="1" ht="30" customHeight="1">
      <c r="A26" s="45"/>
      <c r="B26" s="45"/>
      <c r="C26" s="45"/>
      <c r="D26" s="45"/>
      <c r="E26" s="45"/>
      <c r="F26" s="45"/>
    </row>
    <row r="27" spans="1:9" s="42" customFormat="1" ht="30" customHeight="1">
      <c r="A27" s="45"/>
      <c r="B27" s="45"/>
      <c r="C27" s="45"/>
      <c r="D27" s="45"/>
      <c r="E27" s="45"/>
      <c r="F27" s="45"/>
    </row>
    <row r="28" spans="1:9" s="42" customFormat="1" ht="30" customHeight="1">
      <c r="A28" s="45"/>
      <c r="B28" s="45"/>
      <c r="C28" s="45"/>
      <c r="D28" s="45"/>
      <c r="E28" s="45"/>
      <c r="F28" s="45"/>
    </row>
    <row r="29" spans="1:9" s="42" customFormat="1" ht="30" customHeight="1">
      <c r="A29" s="45"/>
      <c r="B29" s="45"/>
      <c r="C29" s="45"/>
      <c r="D29" s="43"/>
      <c r="E29" s="45"/>
      <c r="F29" s="45"/>
    </row>
    <row r="30" spans="1:9" s="42" customFormat="1" ht="30" customHeight="1">
      <c r="A30" s="45"/>
      <c r="B30" s="45"/>
      <c r="C30" s="45"/>
      <c r="D30" s="45"/>
      <c r="E30" s="45"/>
      <c r="F30" s="45"/>
    </row>
    <row r="31" spans="1:9" s="42" customFormat="1" ht="30" customHeight="1">
      <c r="A31" s="45"/>
      <c r="B31" s="45"/>
      <c r="C31" s="45"/>
      <c r="D31" s="45"/>
      <c r="E31" s="45"/>
      <c r="F31" s="45"/>
    </row>
  </sheetData>
  <mergeCells count="2">
    <mergeCell ref="E1:F1"/>
    <mergeCell ref="E19:F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P75"/>
  <sheetViews>
    <sheetView topLeftCell="A62" zoomScale="90" zoomScaleNormal="90" workbookViewId="0">
      <selection activeCell="F77" sqref="F77"/>
    </sheetView>
  </sheetViews>
  <sheetFormatPr defaultColWidth="9.1328125" defaultRowHeight="13.9"/>
  <cols>
    <col min="1" max="1" width="5" style="52" customWidth="1"/>
    <col min="2" max="2" width="27.73046875" style="52" bestFit="1" customWidth="1"/>
    <col min="3" max="3" width="41.265625" style="52" customWidth="1"/>
    <col min="4" max="4" width="4.73046875" style="52" bestFit="1" customWidth="1"/>
    <col min="5" max="5" width="29.3984375" style="52" bestFit="1" customWidth="1"/>
    <col min="6" max="6" width="40" style="52" customWidth="1"/>
    <col min="7" max="16384" width="9.1328125" style="52"/>
  </cols>
  <sheetData>
    <row r="1" spans="1:16">
      <c r="A1" s="175" t="s">
        <v>0</v>
      </c>
      <c r="B1" s="175"/>
      <c r="C1" s="175"/>
      <c r="D1" s="175"/>
      <c r="E1" s="175"/>
      <c r="F1" s="175"/>
    </row>
    <row r="2" spans="1:16">
      <c r="A2" s="175" t="s">
        <v>116</v>
      </c>
      <c r="B2" s="175"/>
      <c r="C2" s="175"/>
      <c r="D2" s="175"/>
      <c r="E2" s="175"/>
      <c r="F2" s="175"/>
    </row>
    <row r="3" spans="1:16">
      <c r="A3" s="175" t="s">
        <v>142</v>
      </c>
      <c r="B3" s="175"/>
      <c r="C3" s="175"/>
      <c r="D3" s="175"/>
      <c r="E3" s="175"/>
      <c r="F3" s="175"/>
    </row>
    <row r="4" spans="1:16">
      <c r="A4" s="51"/>
      <c r="B4" s="51"/>
      <c r="C4" s="51"/>
      <c r="D4" s="51"/>
      <c r="E4" s="51"/>
      <c r="F4" s="51"/>
    </row>
    <row r="5" spans="1:16">
      <c r="A5" s="56" t="s">
        <v>239</v>
      </c>
      <c r="C5" s="53"/>
      <c r="F5" s="54" t="s">
        <v>268</v>
      </c>
    </row>
    <row r="6" spans="1:16">
      <c r="A6" s="55" t="s">
        <v>120</v>
      </c>
      <c r="B6" s="209" t="s">
        <v>121</v>
      </c>
      <c r="C6" s="210"/>
      <c r="D6" s="55" t="s">
        <v>120</v>
      </c>
      <c r="E6" s="176" t="s">
        <v>4</v>
      </c>
      <c r="F6" s="176"/>
    </row>
    <row r="7" spans="1:16">
      <c r="A7" s="56">
        <v>1</v>
      </c>
      <c r="B7" s="56" t="s">
        <v>122</v>
      </c>
      <c r="C7" s="56" t="s">
        <v>259</v>
      </c>
      <c r="D7" s="56">
        <v>1</v>
      </c>
      <c r="E7" s="56" t="s">
        <v>5</v>
      </c>
      <c r="F7" s="56" t="s">
        <v>235</v>
      </c>
    </row>
    <row r="8" spans="1:16">
      <c r="A8" s="56">
        <v>2</v>
      </c>
      <c r="B8" s="56" t="s">
        <v>221</v>
      </c>
      <c r="C8" s="123" t="s">
        <v>260</v>
      </c>
      <c r="D8" s="56">
        <v>2</v>
      </c>
      <c r="E8" s="56" t="s">
        <v>220</v>
      </c>
      <c r="F8" s="123" t="s">
        <v>236</v>
      </c>
    </row>
    <row r="9" spans="1:16">
      <c r="A9" s="56">
        <v>3</v>
      </c>
      <c r="B9" s="56" t="s">
        <v>125</v>
      </c>
      <c r="C9" s="56" t="s">
        <v>261</v>
      </c>
      <c r="D9" s="56">
        <v>3</v>
      </c>
      <c r="E9" s="56" t="s">
        <v>126</v>
      </c>
      <c r="F9" s="56" t="s">
        <v>255</v>
      </c>
    </row>
    <row r="10" spans="1:16">
      <c r="A10" s="56">
        <v>4</v>
      </c>
      <c r="B10" s="56" t="s">
        <v>127</v>
      </c>
      <c r="C10" s="56" t="s">
        <v>262</v>
      </c>
      <c r="D10" s="56">
        <v>4</v>
      </c>
      <c r="E10" s="56" t="s">
        <v>8</v>
      </c>
      <c r="F10" s="56" t="s">
        <v>256</v>
      </c>
    </row>
    <row r="11" spans="1:16">
      <c r="A11" s="56">
        <v>5</v>
      </c>
      <c r="B11" s="56" t="s">
        <v>128</v>
      </c>
      <c r="C11" s="56" t="s">
        <v>222</v>
      </c>
      <c r="D11" s="56">
        <v>5</v>
      </c>
      <c r="E11" s="56" t="s">
        <v>9</v>
      </c>
      <c r="F11" s="56" t="s">
        <v>222</v>
      </c>
    </row>
    <row r="12" spans="1:16" s="57" customFormat="1" ht="13.5">
      <c r="A12" s="168" t="s">
        <v>10</v>
      </c>
      <c r="B12" s="168"/>
      <c r="C12" s="168"/>
      <c r="D12" s="168"/>
      <c r="E12" s="168"/>
      <c r="F12" s="168"/>
    </row>
    <row r="13" spans="1:16">
      <c r="A13" s="168" t="s">
        <v>13</v>
      </c>
      <c r="B13" s="168"/>
      <c r="C13" s="168"/>
      <c r="D13" s="168"/>
      <c r="E13" s="168"/>
      <c r="F13" s="168"/>
    </row>
    <row r="14" spans="1:16" ht="32.450000000000003" customHeight="1">
      <c r="A14" s="56">
        <v>1</v>
      </c>
      <c r="B14" s="211" t="s">
        <v>273</v>
      </c>
      <c r="C14" s="212"/>
      <c r="D14" s="212"/>
      <c r="E14" s="212"/>
      <c r="F14" s="212"/>
      <c r="G14" s="119"/>
    </row>
    <row r="15" spans="1:16" ht="45" customHeight="1">
      <c r="A15" s="56"/>
      <c r="B15" s="213" t="s">
        <v>217</v>
      </c>
      <c r="C15" s="214"/>
      <c r="D15" s="214"/>
      <c r="E15" s="214"/>
      <c r="F15" s="215"/>
      <c r="G15" s="119"/>
    </row>
    <row r="16" spans="1:16" ht="21.6" customHeight="1">
      <c r="A16" s="56">
        <v>2</v>
      </c>
      <c r="B16" s="216" t="s">
        <v>274</v>
      </c>
      <c r="C16" s="217"/>
      <c r="D16" s="217"/>
      <c r="E16" s="217"/>
      <c r="F16" s="218"/>
      <c r="L16" s="205"/>
      <c r="M16" s="206"/>
      <c r="N16" s="206"/>
      <c r="O16" s="206"/>
      <c r="P16" s="206"/>
    </row>
    <row r="17" spans="1:16" ht="36.4" customHeight="1">
      <c r="A17" s="56"/>
      <c r="B17" s="219" t="s">
        <v>266</v>
      </c>
      <c r="C17" s="220"/>
      <c r="D17" s="220"/>
      <c r="E17" s="220"/>
      <c r="F17" s="221"/>
      <c r="L17" s="207"/>
      <c r="M17" s="208"/>
      <c r="N17" s="208"/>
      <c r="O17" s="208"/>
      <c r="P17" s="208"/>
    </row>
    <row r="18" spans="1:16" ht="30" customHeight="1">
      <c r="A18" s="56">
        <v>3</v>
      </c>
      <c r="B18" s="219" t="s">
        <v>275</v>
      </c>
      <c r="C18" s="220"/>
      <c r="D18" s="220"/>
      <c r="E18" s="220"/>
      <c r="F18" s="221"/>
      <c r="L18" s="207"/>
      <c r="M18" s="207"/>
      <c r="N18" s="207"/>
      <c r="O18" s="207"/>
      <c r="P18" s="207"/>
    </row>
    <row r="19" spans="1:16" ht="32.65" customHeight="1">
      <c r="A19" s="56"/>
      <c r="B19" s="219" t="s">
        <v>234</v>
      </c>
      <c r="C19" s="220"/>
      <c r="D19" s="220"/>
      <c r="E19" s="220"/>
      <c r="F19" s="221"/>
    </row>
    <row r="20" spans="1:16" ht="21" customHeight="1">
      <c r="A20" s="56">
        <v>4</v>
      </c>
      <c r="B20" s="219" t="s">
        <v>276</v>
      </c>
      <c r="C20" s="220"/>
      <c r="D20" s="220"/>
      <c r="E20" s="220"/>
      <c r="F20" s="221"/>
    </row>
    <row r="21" spans="1:16" ht="32.65" customHeight="1">
      <c r="A21" s="56"/>
      <c r="B21" s="219" t="s">
        <v>234</v>
      </c>
      <c r="C21" s="220"/>
      <c r="D21" s="220"/>
      <c r="E21" s="220"/>
      <c r="F21" s="221"/>
    </row>
    <row r="22" spans="1:16" ht="33" customHeight="1">
      <c r="A22" s="56">
        <v>5</v>
      </c>
      <c r="B22" s="219" t="s">
        <v>277</v>
      </c>
      <c r="C22" s="220"/>
      <c r="D22" s="220"/>
      <c r="E22" s="220"/>
      <c r="F22" s="221"/>
    </row>
    <row r="23" spans="1:16" ht="32.65" customHeight="1">
      <c r="A23" s="56"/>
      <c r="B23" s="219" t="s">
        <v>234</v>
      </c>
      <c r="C23" s="220"/>
      <c r="D23" s="220"/>
      <c r="E23" s="220"/>
      <c r="F23" s="221"/>
    </row>
    <row r="24" spans="1:16" ht="30.6" customHeight="1">
      <c r="A24" s="56">
        <v>6</v>
      </c>
      <c r="B24" s="216" t="s">
        <v>280</v>
      </c>
      <c r="C24" s="187"/>
      <c r="D24" s="187"/>
      <c r="E24" s="187"/>
      <c r="F24" s="188"/>
    </row>
    <row r="25" spans="1:16" ht="27" customHeight="1">
      <c r="A25" s="56"/>
      <c r="B25" s="216" t="s">
        <v>263</v>
      </c>
      <c r="C25" s="187"/>
      <c r="D25" s="187"/>
      <c r="E25" s="187"/>
      <c r="F25" s="188"/>
    </row>
    <row r="26" spans="1:16" ht="27" customHeight="1">
      <c r="A26" s="56">
        <v>7</v>
      </c>
      <c r="B26" s="216" t="s">
        <v>278</v>
      </c>
      <c r="C26" s="187"/>
      <c r="D26" s="187"/>
      <c r="E26" s="187"/>
      <c r="F26" s="188"/>
    </row>
    <row r="27" spans="1:16" ht="27" customHeight="1">
      <c r="A27" s="56"/>
      <c r="B27" s="216" t="s">
        <v>263</v>
      </c>
      <c r="C27" s="187"/>
      <c r="D27" s="187"/>
      <c r="E27" s="187"/>
      <c r="F27" s="188"/>
    </row>
    <row r="28" spans="1:16" ht="33.6" customHeight="1">
      <c r="A28" s="56">
        <v>8</v>
      </c>
      <c r="B28" s="216" t="s">
        <v>279</v>
      </c>
      <c r="C28" s="187"/>
      <c r="D28" s="187"/>
      <c r="E28" s="187"/>
      <c r="F28" s="188"/>
    </row>
    <row r="29" spans="1:16" ht="27" customHeight="1">
      <c r="A29" s="56"/>
      <c r="B29" s="216" t="s">
        <v>263</v>
      </c>
      <c r="C29" s="187"/>
      <c r="D29" s="187"/>
      <c r="E29" s="187"/>
      <c r="F29" s="188"/>
    </row>
    <row r="30" spans="1:16" ht="27" customHeight="1">
      <c r="A30" s="56">
        <v>9</v>
      </c>
      <c r="B30" s="216" t="s">
        <v>281</v>
      </c>
      <c r="C30" s="187"/>
      <c r="D30" s="187"/>
      <c r="E30" s="187"/>
      <c r="F30" s="188"/>
    </row>
    <row r="31" spans="1:16" ht="27" customHeight="1">
      <c r="A31" s="56"/>
      <c r="B31" s="216" t="s">
        <v>263</v>
      </c>
      <c r="C31" s="187"/>
      <c r="D31" s="187"/>
      <c r="E31" s="187"/>
      <c r="F31" s="188"/>
    </row>
    <row r="32" spans="1:16">
      <c r="A32" s="56" t="s">
        <v>131</v>
      </c>
      <c r="B32" s="167"/>
      <c r="C32" s="167"/>
      <c r="D32" s="167"/>
      <c r="E32" s="167"/>
      <c r="F32" s="167"/>
    </row>
    <row r="33" spans="1:6">
      <c r="A33" s="162" t="s">
        <v>143</v>
      </c>
      <c r="B33" s="162"/>
      <c r="C33" s="162"/>
      <c r="D33" s="162"/>
      <c r="E33" s="162"/>
      <c r="F33" s="162"/>
    </row>
    <row r="34" spans="1:6">
      <c r="A34" s="168" t="s">
        <v>14</v>
      </c>
      <c r="B34" s="168"/>
      <c r="C34" s="168"/>
      <c r="D34" s="168"/>
      <c r="E34" s="168"/>
      <c r="F34" s="168"/>
    </row>
    <row r="35" spans="1:6">
      <c r="A35" s="56">
        <v>1</v>
      </c>
      <c r="B35" s="167" t="s">
        <v>132</v>
      </c>
      <c r="C35" s="167"/>
      <c r="D35" s="167"/>
      <c r="E35" s="167"/>
      <c r="F35" s="167"/>
    </row>
    <row r="36" spans="1:6" ht="45" customHeight="1">
      <c r="A36" s="56"/>
      <c r="B36" s="166" t="s">
        <v>143</v>
      </c>
      <c r="C36" s="166"/>
      <c r="D36" s="166"/>
      <c r="E36" s="166"/>
      <c r="F36" s="166"/>
    </row>
    <row r="37" spans="1:6">
      <c r="A37" s="56">
        <v>2</v>
      </c>
      <c r="B37" s="167" t="s">
        <v>132</v>
      </c>
      <c r="C37" s="167"/>
      <c r="D37" s="167"/>
      <c r="E37" s="167"/>
      <c r="F37" s="167"/>
    </row>
    <row r="38" spans="1:6" ht="45" customHeight="1">
      <c r="A38" s="56"/>
      <c r="B38" s="166" t="s">
        <v>143</v>
      </c>
      <c r="C38" s="166"/>
      <c r="D38" s="166"/>
      <c r="E38" s="166"/>
      <c r="F38" s="166"/>
    </row>
    <row r="39" spans="1:6">
      <c r="A39" s="168" t="s">
        <v>133</v>
      </c>
      <c r="B39" s="168"/>
      <c r="C39" s="168"/>
      <c r="D39" s="168"/>
      <c r="E39" s="168"/>
      <c r="F39" s="168"/>
    </row>
    <row r="40" spans="1:6" ht="14.25">
      <c r="A40" s="202">
        <v>1</v>
      </c>
      <c r="B40" s="186" t="s">
        <v>16</v>
      </c>
      <c r="C40" s="187"/>
      <c r="D40" s="187"/>
      <c r="E40" s="187"/>
      <c r="F40" s="188"/>
    </row>
    <row r="41" spans="1:6" ht="13.9" customHeight="1">
      <c r="A41" s="203"/>
      <c r="B41" s="198" t="s">
        <v>223</v>
      </c>
      <c r="C41" s="187"/>
      <c r="D41" s="188"/>
      <c r="E41" s="186" t="s">
        <v>18</v>
      </c>
      <c r="F41" s="188"/>
    </row>
    <row r="42" spans="1:6" ht="15" customHeight="1">
      <c r="A42" s="203"/>
      <c r="B42" s="189" t="s">
        <v>19</v>
      </c>
      <c r="C42" s="187"/>
      <c r="D42" s="188"/>
      <c r="E42" s="190" t="s">
        <v>224</v>
      </c>
      <c r="F42" s="191"/>
    </row>
    <row r="43" spans="1:6" ht="15" customHeight="1">
      <c r="A43" s="204"/>
      <c r="B43" s="189" t="s">
        <v>20</v>
      </c>
      <c r="C43" s="187"/>
      <c r="D43" s="188"/>
      <c r="E43" s="192"/>
      <c r="F43" s="193"/>
    </row>
    <row r="44" spans="1:6" ht="14.25">
      <c r="A44" s="183">
        <v>2</v>
      </c>
      <c r="B44" s="186" t="s">
        <v>21</v>
      </c>
      <c r="C44" s="187"/>
      <c r="D44" s="187"/>
      <c r="E44" s="187"/>
      <c r="F44" s="188"/>
    </row>
    <row r="45" spans="1:6" ht="13.9" customHeight="1">
      <c r="A45" s="184"/>
      <c r="B45" s="198" t="s">
        <v>225</v>
      </c>
      <c r="C45" s="187"/>
      <c r="D45" s="188"/>
      <c r="E45" s="186" t="s">
        <v>18</v>
      </c>
      <c r="F45" s="188"/>
    </row>
    <row r="46" spans="1:6" ht="31.9" customHeight="1">
      <c r="A46" s="184"/>
      <c r="B46" s="189" t="s">
        <v>136</v>
      </c>
      <c r="C46" s="187"/>
      <c r="D46" s="188"/>
      <c r="E46" s="190" t="s">
        <v>226</v>
      </c>
      <c r="F46" s="199"/>
    </row>
    <row r="47" spans="1:6" ht="13.9" customHeight="1">
      <c r="A47" s="185"/>
      <c r="B47" s="189" t="s">
        <v>24</v>
      </c>
      <c r="C47" s="187"/>
      <c r="D47" s="188"/>
      <c r="E47" s="200"/>
      <c r="F47" s="201"/>
    </row>
    <row r="48" spans="1:6" ht="14.25">
      <c r="A48" s="183">
        <v>3</v>
      </c>
      <c r="B48" s="186" t="s">
        <v>25</v>
      </c>
      <c r="C48" s="187"/>
      <c r="D48" s="187"/>
      <c r="E48" s="187"/>
      <c r="F48" s="188"/>
    </row>
    <row r="49" spans="1:6" ht="28.5" customHeight="1">
      <c r="A49" s="184"/>
      <c r="B49" s="189" t="s">
        <v>137</v>
      </c>
      <c r="C49" s="187"/>
      <c r="D49" s="188"/>
      <c r="E49" s="186" t="s">
        <v>18</v>
      </c>
      <c r="F49" s="188"/>
    </row>
    <row r="50" spans="1:6" ht="14.65" customHeight="1">
      <c r="A50" s="184"/>
      <c r="B50" s="189" t="s">
        <v>27</v>
      </c>
      <c r="C50" s="187"/>
      <c r="D50" s="188"/>
      <c r="E50" s="190" t="s">
        <v>227</v>
      </c>
      <c r="F50" s="191"/>
    </row>
    <row r="51" spans="1:6" ht="13.9" customHeight="1">
      <c r="A51" s="185"/>
      <c r="B51" s="189" t="s">
        <v>28</v>
      </c>
      <c r="C51" s="187"/>
      <c r="D51" s="188"/>
      <c r="E51" s="192"/>
      <c r="F51" s="193"/>
    </row>
    <row r="52" spans="1:6" ht="14.25">
      <c r="A52" s="183">
        <v>4</v>
      </c>
      <c r="B52" s="186" t="s">
        <v>29</v>
      </c>
      <c r="C52" s="187"/>
      <c r="D52" s="187"/>
      <c r="E52" s="187"/>
      <c r="F52" s="188"/>
    </row>
    <row r="53" spans="1:6" ht="13.9" customHeight="1">
      <c r="A53" s="184"/>
      <c r="B53" s="189" t="s">
        <v>30</v>
      </c>
      <c r="C53" s="187"/>
      <c r="D53" s="188"/>
      <c r="E53" s="186" t="s">
        <v>18</v>
      </c>
      <c r="F53" s="188"/>
    </row>
    <row r="54" spans="1:6" ht="13.9" customHeight="1">
      <c r="A54" s="184"/>
      <c r="B54" s="197" t="s">
        <v>31</v>
      </c>
      <c r="C54" s="187"/>
      <c r="D54" s="188"/>
      <c r="E54" s="190" t="s">
        <v>228</v>
      </c>
      <c r="F54" s="191"/>
    </row>
    <row r="55" spans="1:6" ht="13.9" customHeight="1">
      <c r="A55" s="185"/>
      <c r="B55" s="197" t="s">
        <v>32</v>
      </c>
      <c r="C55" s="187"/>
      <c r="D55" s="188"/>
      <c r="E55" s="192"/>
      <c r="F55" s="193"/>
    </row>
    <row r="56" spans="1:6" ht="14.25">
      <c r="A56" s="183">
        <v>5</v>
      </c>
      <c r="B56" s="186" t="s">
        <v>33</v>
      </c>
      <c r="C56" s="187"/>
      <c r="D56" s="187"/>
      <c r="E56" s="187"/>
      <c r="F56" s="188"/>
    </row>
    <row r="57" spans="1:6" ht="13.9" customHeight="1">
      <c r="A57" s="184"/>
      <c r="B57" s="189" t="s">
        <v>138</v>
      </c>
      <c r="C57" s="187"/>
      <c r="D57" s="188"/>
      <c r="E57" s="186" t="s">
        <v>18</v>
      </c>
      <c r="F57" s="188"/>
    </row>
    <row r="58" spans="1:6" ht="23.65" customHeight="1">
      <c r="A58" s="184"/>
      <c r="B58" s="189" t="s">
        <v>229</v>
      </c>
      <c r="C58" s="187"/>
      <c r="D58" s="188"/>
      <c r="E58" s="194" t="s">
        <v>230</v>
      </c>
      <c r="F58" s="195"/>
    </row>
    <row r="59" spans="1:6" ht="13.9" customHeight="1">
      <c r="A59" s="185"/>
      <c r="B59" s="189" t="s">
        <v>231</v>
      </c>
      <c r="C59" s="187"/>
      <c r="D59" s="188"/>
      <c r="E59" s="185"/>
      <c r="F59" s="196"/>
    </row>
    <row r="60" spans="1:6" ht="14.25">
      <c r="A60" s="183">
        <v>6</v>
      </c>
      <c r="B60" s="186" t="s">
        <v>37</v>
      </c>
      <c r="C60" s="187"/>
      <c r="D60" s="187"/>
      <c r="E60" s="187"/>
      <c r="F60" s="188"/>
    </row>
    <row r="61" spans="1:6" ht="13.9" customHeight="1">
      <c r="A61" s="184"/>
      <c r="B61" s="189" t="s">
        <v>38</v>
      </c>
      <c r="C61" s="187"/>
      <c r="D61" s="188"/>
      <c r="E61" s="186" t="s">
        <v>18</v>
      </c>
      <c r="F61" s="188"/>
    </row>
    <row r="62" spans="1:6" ht="13.9" customHeight="1">
      <c r="A62" s="184"/>
      <c r="B62" s="189" t="s">
        <v>39</v>
      </c>
      <c r="C62" s="187"/>
      <c r="D62" s="188"/>
      <c r="E62" s="190" t="s">
        <v>232</v>
      </c>
      <c r="F62" s="191"/>
    </row>
    <row r="63" spans="1:6" ht="14.25">
      <c r="A63" s="185"/>
      <c r="B63" s="189" t="s">
        <v>40</v>
      </c>
      <c r="C63" s="187"/>
      <c r="D63" s="188"/>
      <c r="E63" s="192"/>
      <c r="F63" s="193"/>
    </row>
    <row r="64" spans="1:6" ht="14.25">
      <c r="A64" s="183">
        <v>7</v>
      </c>
      <c r="B64" s="186" t="s">
        <v>41</v>
      </c>
      <c r="C64" s="187"/>
      <c r="D64" s="187"/>
      <c r="E64" s="187"/>
      <c r="F64" s="188"/>
    </row>
    <row r="65" spans="1:6" ht="13.9" customHeight="1">
      <c r="A65" s="184"/>
      <c r="B65" s="189" t="s">
        <v>42</v>
      </c>
      <c r="C65" s="187"/>
      <c r="D65" s="188"/>
      <c r="E65" s="186" t="s">
        <v>18</v>
      </c>
      <c r="F65" s="188"/>
    </row>
    <row r="66" spans="1:6" ht="13.9" customHeight="1">
      <c r="A66" s="184"/>
      <c r="B66" s="189" t="s">
        <v>43</v>
      </c>
      <c r="C66" s="187"/>
      <c r="D66" s="188"/>
      <c r="E66" s="190" t="s">
        <v>233</v>
      </c>
      <c r="F66" s="191"/>
    </row>
    <row r="67" spans="1:6" ht="13.9" customHeight="1">
      <c r="A67" s="185"/>
      <c r="B67" s="189" t="s">
        <v>139</v>
      </c>
      <c r="C67" s="187"/>
      <c r="D67" s="188"/>
      <c r="E67" s="192"/>
      <c r="F67" s="193"/>
    </row>
    <row r="69" spans="1:6">
      <c r="E69" s="158" t="s">
        <v>269</v>
      </c>
      <c r="F69" s="158"/>
    </row>
    <row r="70" spans="1:6">
      <c r="B70" s="158" t="s">
        <v>141</v>
      </c>
      <c r="C70" s="158"/>
      <c r="D70" s="158"/>
      <c r="E70" s="158" t="s">
        <v>45</v>
      </c>
      <c r="F70" s="158"/>
    </row>
    <row r="71" spans="1:6">
      <c r="B71" s="58"/>
      <c r="C71" s="58"/>
      <c r="D71" s="58"/>
      <c r="E71" s="58"/>
      <c r="F71" s="58"/>
    </row>
    <row r="72" spans="1:6">
      <c r="B72" s="58"/>
      <c r="C72" s="58"/>
      <c r="D72" s="58"/>
      <c r="E72" s="58"/>
      <c r="F72" s="58"/>
    </row>
    <row r="73" spans="1:6">
      <c r="B73" s="58"/>
      <c r="C73" s="58"/>
      <c r="D73" s="58"/>
      <c r="E73" s="58"/>
      <c r="F73" s="58"/>
    </row>
    <row r="74" spans="1:6">
      <c r="B74" s="158" t="str">
        <f>C7</f>
        <v>Dr. Elizabeth, S.E, M.M.</v>
      </c>
      <c r="C74" s="158"/>
      <c r="D74" s="158"/>
      <c r="E74" s="158" t="str">
        <f>F7</f>
        <v>Dr. Yugi Setyarko, SE., MM</v>
      </c>
      <c r="F74" s="158"/>
    </row>
    <row r="75" spans="1:6">
      <c r="B75" s="158" t="str">
        <f>C8</f>
        <v>0313038106</v>
      </c>
      <c r="C75" s="158"/>
      <c r="D75" s="158"/>
      <c r="E75" s="158" t="str">
        <f>F8</f>
        <v>0306047502</v>
      </c>
      <c r="F75" s="158"/>
    </row>
  </sheetData>
  <mergeCells count="92">
    <mergeCell ref="B29:F29"/>
    <mergeCell ref="B30:F30"/>
    <mergeCell ref="B31:F31"/>
    <mergeCell ref="L18:P18"/>
    <mergeCell ref="B18:F18"/>
    <mergeCell ref="B19:F19"/>
    <mergeCell ref="B24:F24"/>
    <mergeCell ref="B25:F25"/>
    <mergeCell ref="B20:F20"/>
    <mergeCell ref="B21:F21"/>
    <mergeCell ref="B22:F22"/>
    <mergeCell ref="B23:F23"/>
    <mergeCell ref="B26:F26"/>
    <mergeCell ref="B27:F27"/>
    <mergeCell ref="B28:F28"/>
    <mergeCell ref="L16:P16"/>
    <mergeCell ref="L17:P17"/>
    <mergeCell ref="A1:F1"/>
    <mergeCell ref="A2:F2"/>
    <mergeCell ref="A3:F3"/>
    <mergeCell ref="B6:C6"/>
    <mergeCell ref="E6:F6"/>
    <mergeCell ref="A12:F12"/>
    <mergeCell ref="A13:F13"/>
    <mergeCell ref="B14:F14"/>
    <mergeCell ref="B15:F15"/>
    <mergeCell ref="B16:F16"/>
    <mergeCell ref="B17:F17"/>
    <mergeCell ref="B32:F32"/>
    <mergeCell ref="A33:F33"/>
    <mergeCell ref="A34:F34"/>
    <mergeCell ref="B35:F35"/>
    <mergeCell ref="B36:F36"/>
    <mergeCell ref="B37:F37"/>
    <mergeCell ref="B38:F38"/>
    <mergeCell ref="A39:F39"/>
    <mergeCell ref="A40:A43"/>
    <mergeCell ref="B40:F40"/>
    <mergeCell ref="B41:D41"/>
    <mergeCell ref="E41:F41"/>
    <mergeCell ref="B42:D42"/>
    <mergeCell ref="B43:D43"/>
    <mergeCell ref="E42:F43"/>
    <mergeCell ref="A44:A47"/>
    <mergeCell ref="B44:F44"/>
    <mergeCell ref="B45:D45"/>
    <mergeCell ref="E45:F45"/>
    <mergeCell ref="B46:D46"/>
    <mergeCell ref="B47:D47"/>
    <mergeCell ref="E46:F47"/>
    <mergeCell ref="A48:A51"/>
    <mergeCell ref="B48:F48"/>
    <mergeCell ref="B49:D49"/>
    <mergeCell ref="E49:F49"/>
    <mergeCell ref="B50:D50"/>
    <mergeCell ref="B51:D51"/>
    <mergeCell ref="E50:F51"/>
    <mergeCell ref="A52:A55"/>
    <mergeCell ref="B52:F52"/>
    <mergeCell ref="B53:D53"/>
    <mergeCell ref="E53:F53"/>
    <mergeCell ref="B54:D54"/>
    <mergeCell ref="B55:D55"/>
    <mergeCell ref="E54:F55"/>
    <mergeCell ref="A56:A59"/>
    <mergeCell ref="B56:F56"/>
    <mergeCell ref="B57:D57"/>
    <mergeCell ref="E57:F57"/>
    <mergeCell ref="B58:D58"/>
    <mergeCell ref="B59:D59"/>
    <mergeCell ref="E58:F59"/>
    <mergeCell ref="A60:A63"/>
    <mergeCell ref="B60:F60"/>
    <mergeCell ref="B61:D61"/>
    <mergeCell ref="E61:F61"/>
    <mergeCell ref="B62:D62"/>
    <mergeCell ref="B63:D63"/>
    <mergeCell ref="E62:F63"/>
    <mergeCell ref="A64:A67"/>
    <mergeCell ref="B64:F64"/>
    <mergeCell ref="B65:D65"/>
    <mergeCell ref="E65:F65"/>
    <mergeCell ref="B66:D66"/>
    <mergeCell ref="B67:D67"/>
    <mergeCell ref="E66:F67"/>
    <mergeCell ref="B75:D75"/>
    <mergeCell ref="E75:F75"/>
    <mergeCell ref="E69:F69"/>
    <mergeCell ref="B70:D70"/>
    <mergeCell ref="E70:F70"/>
    <mergeCell ref="B74:D74"/>
    <mergeCell ref="E74:F74"/>
  </mergeCells>
  <phoneticPr fontId="49" type="noConversion"/>
  <pageMargins left="0.7" right="0.7" top="0.75" bottom="0.75" header="0.3" footer="0.3"/>
  <pageSetup paperSize="9" scale="8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F27"/>
  <sheetViews>
    <sheetView topLeftCell="A7" zoomScale="90" zoomScaleNormal="90" workbookViewId="0">
      <selection activeCell="G18" sqref="G18"/>
    </sheetView>
  </sheetViews>
  <sheetFormatPr defaultColWidth="9.1328125" defaultRowHeight="13.9"/>
  <cols>
    <col min="1" max="1" width="3.3984375" style="59" customWidth="1"/>
    <col min="2" max="3" width="54.1328125" style="59" customWidth="1"/>
    <col min="4" max="16384" width="9.1328125" style="59"/>
  </cols>
  <sheetData>
    <row r="1" spans="1:6">
      <c r="A1" s="228" t="s">
        <v>46</v>
      </c>
      <c r="B1" s="228"/>
      <c r="C1" s="228"/>
    </row>
    <row r="3" spans="1:6">
      <c r="A3" s="229" t="s">
        <v>47</v>
      </c>
      <c r="B3" s="230"/>
      <c r="C3" s="231"/>
      <c r="D3" s="120"/>
      <c r="E3" s="120"/>
      <c r="F3" s="120"/>
    </row>
    <row r="4" spans="1:6" ht="34.9" customHeight="1">
      <c r="A4" s="126">
        <v>1</v>
      </c>
      <c r="B4" s="232" t="s">
        <v>246</v>
      </c>
      <c r="C4" s="223"/>
      <c r="D4" s="120"/>
      <c r="E4" s="120"/>
      <c r="F4" s="120"/>
    </row>
    <row r="5" spans="1:6" ht="34.15" customHeight="1">
      <c r="A5" s="126">
        <v>2</v>
      </c>
      <c r="B5" s="232" t="s">
        <v>245</v>
      </c>
      <c r="C5" s="223"/>
      <c r="D5" s="120"/>
      <c r="E5" s="120"/>
      <c r="F5" s="120"/>
    </row>
    <row r="6" spans="1:6" ht="17.649999999999999" customHeight="1">
      <c r="A6" s="126">
        <v>3</v>
      </c>
      <c r="B6" s="233" t="s">
        <v>240</v>
      </c>
      <c r="C6" s="223"/>
      <c r="D6" s="120"/>
      <c r="E6" s="120"/>
      <c r="F6" s="120"/>
    </row>
    <row r="7" spans="1:6">
      <c r="A7" s="224" t="s">
        <v>48</v>
      </c>
      <c r="B7" s="225"/>
      <c r="C7" s="226"/>
      <c r="D7" s="120"/>
      <c r="E7" s="120"/>
      <c r="F7" s="120"/>
    </row>
    <row r="8" spans="1:6" ht="31.9" customHeight="1">
      <c r="A8" s="60">
        <v>1</v>
      </c>
      <c r="B8" s="222" t="s">
        <v>241</v>
      </c>
      <c r="C8" s="223"/>
      <c r="D8" s="120"/>
      <c r="E8" s="120"/>
      <c r="F8" s="120"/>
    </row>
    <row r="9" spans="1:6" ht="14.25">
      <c r="A9" s="60">
        <v>2</v>
      </c>
      <c r="B9" s="222" t="s">
        <v>244</v>
      </c>
      <c r="C9" s="223"/>
      <c r="D9" s="120"/>
      <c r="E9" s="120"/>
      <c r="F9" s="120"/>
    </row>
    <row r="10" spans="1:6" ht="14.25">
      <c r="A10" s="60">
        <v>3</v>
      </c>
      <c r="B10" s="227" t="s">
        <v>242</v>
      </c>
      <c r="C10" s="223"/>
      <c r="D10" s="120"/>
      <c r="E10" s="120"/>
      <c r="F10" s="120"/>
    </row>
    <row r="11" spans="1:6">
      <c r="A11" s="224" t="s">
        <v>49</v>
      </c>
      <c r="B11" s="225"/>
      <c r="C11" s="226"/>
      <c r="D11" s="120"/>
      <c r="E11" s="120"/>
      <c r="F11" s="120"/>
    </row>
    <row r="12" spans="1:6" ht="48" customHeight="1">
      <c r="A12" s="60">
        <v>1</v>
      </c>
      <c r="B12" s="222" t="s">
        <v>243</v>
      </c>
      <c r="C12" s="223"/>
      <c r="D12" s="120"/>
      <c r="E12" s="120"/>
      <c r="F12" s="120"/>
    </row>
    <row r="13" spans="1:6">
      <c r="A13" s="61"/>
      <c r="B13" s="62"/>
      <c r="C13" s="62"/>
      <c r="D13" s="120"/>
      <c r="E13" s="120"/>
      <c r="F13" s="120"/>
    </row>
    <row r="14" spans="1:6" s="63" customFormat="1">
      <c r="B14" s="64"/>
      <c r="C14" s="64" t="str">
        <f>'SKP Pegawai'!E69</f>
        <v>Jakarta, 31 Juli 2026</v>
      </c>
      <c r="D14" s="120"/>
      <c r="E14" s="120"/>
      <c r="F14" s="120"/>
    </row>
    <row r="15" spans="1:6" s="63" customFormat="1">
      <c r="B15" s="64" t="s">
        <v>141</v>
      </c>
      <c r="C15" s="64" t="s">
        <v>45</v>
      </c>
    </row>
    <row r="16" spans="1:6" s="63" customFormat="1">
      <c r="B16" s="64"/>
      <c r="C16" s="64"/>
    </row>
    <row r="17" spans="2:4" s="63" customFormat="1">
      <c r="B17" s="64"/>
      <c r="C17" s="64"/>
    </row>
    <row r="18" spans="2:4" s="63" customFormat="1">
      <c r="B18" s="64"/>
      <c r="C18" s="64"/>
    </row>
    <row r="19" spans="2:4" s="63" customFormat="1">
      <c r="B19" s="58" t="str">
        <f>'SKP Pegawai'!B74</f>
        <v>Dr. Elizabeth, S.E, M.M.</v>
      </c>
      <c r="C19" s="58" t="str">
        <f>'SKP Pegawai'!E74</f>
        <v>Dr. Yugi Setyarko, SE., MM</v>
      </c>
    </row>
    <row r="20" spans="2:4" s="63" customFormat="1">
      <c r="B20" s="58" t="str">
        <f>'SKP Pegawai'!B75</f>
        <v>0313038106</v>
      </c>
      <c r="C20" s="58" t="str">
        <f>'SKP Pegawai'!E75</f>
        <v>0306047502</v>
      </c>
    </row>
    <row r="25" spans="2:4">
      <c r="B25" s="53"/>
      <c r="C25" s="53"/>
      <c r="D25" s="53"/>
    </row>
    <row r="26" spans="2:4">
      <c r="B26" s="53"/>
      <c r="C26" s="53"/>
      <c r="D26" s="53"/>
    </row>
    <row r="27" spans="2:4">
      <c r="B27" s="53"/>
      <c r="C27" s="53"/>
      <c r="D27" s="53"/>
    </row>
  </sheetData>
  <mergeCells count="11">
    <mergeCell ref="A1:C1"/>
    <mergeCell ref="A3:C3"/>
    <mergeCell ref="B4:C4"/>
    <mergeCell ref="B5:C5"/>
    <mergeCell ref="B6:C6"/>
    <mergeCell ref="B12:C12"/>
    <mergeCell ref="A7:C7"/>
    <mergeCell ref="B8:C8"/>
    <mergeCell ref="B9:C9"/>
    <mergeCell ref="B10:C10"/>
    <mergeCell ref="A11:C11"/>
  </mergeCells>
  <pageMargins left="0.7" right="0.7" top="0.75" bottom="0.75" header="0.3" footer="0.3"/>
  <pageSetup paperSize="9" orientation="landscape"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N105"/>
  <sheetViews>
    <sheetView showGridLines="0" topLeftCell="A72" zoomScale="85" zoomScaleNormal="85" workbookViewId="0">
      <selection activeCell="J88" sqref="J88"/>
    </sheetView>
  </sheetViews>
  <sheetFormatPr defaultColWidth="14.3984375" defaultRowHeight="15" customHeight="1"/>
  <cols>
    <col min="1" max="1" width="4.73046875" customWidth="1"/>
    <col min="2" max="2" width="25.1328125" customWidth="1"/>
    <col min="3" max="4" width="8.73046875" customWidth="1"/>
    <col min="5" max="5" width="16.73046875" customWidth="1"/>
    <col min="6" max="6" width="25.1328125" customWidth="1"/>
    <col min="7" max="7" width="4.73046875" customWidth="1"/>
    <col min="8" max="8" width="18.73046875" customWidth="1"/>
    <col min="9" max="9" width="11.73046875" customWidth="1"/>
    <col min="10" max="10" width="11.3984375" customWidth="1"/>
    <col min="11" max="11" width="41.265625" customWidth="1"/>
    <col min="12" max="12" width="21.3984375" style="1" customWidth="1"/>
    <col min="13" max="13" width="28.3984375" style="1" customWidth="1"/>
    <col min="14" max="14" width="10.73046875" bestFit="1" customWidth="1"/>
  </cols>
  <sheetData>
    <row r="1" spans="1:14" ht="14.25" customHeight="1">
      <c r="A1" s="137" t="s">
        <v>50</v>
      </c>
      <c r="B1" s="152"/>
      <c r="C1" s="152"/>
      <c r="D1" s="152"/>
      <c r="E1" s="152"/>
      <c r="F1" s="152"/>
      <c r="G1" s="152"/>
      <c r="H1" s="152"/>
      <c r="I1" s="152"/>
      <c r="J1" s="152"/>
      <c r="K1" s="152"/>
      <c r="N1" s="2"/>
    </row>
    <row r="2" spans="1:14" ht="14.25" customHeight="1">
      <c r="A2" s="137" t="s">
        <v>1</v>
      </c>
      <c r="B2" s="152"/>
      <c r="C2" s="152"/>
      <c r="D2" s="152"/>
      <c r="E2" s="152"/>
      <c r="F2" s="152"/>
      <c r="G2" s="152"/>
      <c r="H2" s="152"/>
      <c r="I2" s="152"/>
      <c r="J2" s="152"/>
      <c r="K2" s="152"/>
    </row>
    <row r="3" spans="1:14" ht="14.25" customHeight="1">
      <c r="A3" s="137" t="s">
        <v>51</v>
      </c>
      <c r="B3" s="152"/>
      <c r="C3" s="152"/>
      <c r="D3" s="152"/>
      <c r="E3" s="152"/>
      <c r="F3" s="152"/>
      <c r="G3" s="152"/>
      <c r="H3" s="152"/>
      <c r="I3" s="152"/>
      <c r="J3" s="152"/>
      <c r="K3" s="152"/>
    </row>
    <row r="4" spans="1:14" ht="14.25" customHeight="1">
      <c r="I4" s="3"/>
      <c r="J4" s="3"/>
      <c r="K4" s="3"/>
    </row>
    <row r="5" spans="1:14" ht="14.25" customHeight="1">
      <c r="A5" s="267" t="s">
        <v>182</v>
      </c>
      <c r="B5" s="264"/>
      <c r="C5" s="264"/>
      <c r="D5" s="264"/>
      <c r="E5" s="264"/>
      <c r="F5" s="264"/>
      <c r="G5" s="264"/>
      <c r="H5" s="264"/>
      <c r="I5" s="264"/>
      <c r="J5" s="264"/>
      <c r="K5" s="264"/>
    </row>
    <row r="6" spans="1:14" ht="14.25" customHeight="1">
      <c r="A6" s="268" t="str">
        <f>'SKP Pegawai'!A5</f>
        <v>Universitas Budi Luhur</v>
      </c>
      <c r="B6" s="264"/>
      <c r="C6" s="264"/>
      <c r="D6" s="264"/>
      <c r="E6" s="264"/>
      <c r="F6" s="264"/>
      <c r="G6" s="236" t="str">
        <f>'SKP Pegawai'!F5</f>
        <v>PERIODE PENILAIAN: 1 JANUARI 2026 SD 31 JULI 2026</v>
      </c>
      <c r="H6" s="236"/>
      <c r="I6" s="236"/>
      <c r="J6" s="236"/>
      <c r="K6" s="236"/>
    </row>
    <row r="7" spans="1:14" ht="14.25" customHeight="1">
      <c r="A7" s="4" t="s">
        <v>11</v>
      </c>
      <c r="B7" s="252" t="s">
        <v>3</v>
      </c>
      <c r="C7" s="187"/>
      <c r="D7" s="187"/>
      <c r="E7" s="187"/>
      <c r="F7" s="188"/>
      <c r="G7" s="4" t="s">
        <v>11</v>
      </c>
      <c r="H7" s="254" t="s">
        <v>4</v>
      </c>
      <c r="I7" s="187"/>
      <c r="J7" s="187"/>
      <c r="K7" s="188"/>
    </row>
    <row r="8" spans="1:14" ht="14.25" customHeight="1">
      <c r="A8" s="5">
        <v>1</v>
      </c>
      <c r="B8" s="253" t="s">
        <v>5</v>
      </c>
      <c r="C8" s="188"/>
      <c r="D8" s="253" t="str">
        <f>'SKP Pegawai'!C7</f>
        <v>Dr. Elizabeth, S.E, M.M.</v>
      </c>
      <c r="E8" s="187"/>
      <c r="F8" s="188"/>
      <c r="G8" s="5">
        <v>1</v>
      </c>
      <c r="H8" s="253" t="s">
        <v>5</v>
      </c>
      <c r="I8" s="188"/>
      <c r="J8" s="255" t="str">
        <f>'SKP Pegawai'!F7</f>
        <v>Dr. Yugi Setyarko, SE., MM</v>
      </c>
      <c r="K8" s="195"/>
    </row>
    <row r="9" spans="1:14" ht="14.25" customHeight="1">
      <c r="A9" s="5">
        <v>2</v>
      </c>
      <c r="B9" s="253" t="s">
        <v>6</v>
      </c>
      <c r="C9" s="188"/>
      <c r="D9" s="253" t="str">
        <f>'SKP Pegawai'!C8</f>
        <v>0313038106</v>
      </c>
      <c r="E9" s="187"/>
      <c r="F9" s="188"/>
      <c r="G9" s="5">
        <v>2</v>
      </c>
      <c r="H9" s="253" t="s">
        <v>6</v>
      </c>
      <c r="I9" s="188"/>
      <c r="J9" s="255" t="str">
        <f>'SKP Pegawai'!F8</f>
        <v>0306047502</v>
      </c>
      <c r="K9" s="195"/>
    </row>
    <row r="10" spans="1:14" ht="14.25" customHeight="1">
      <c r="A10" s="5">
        <v>3</v>
      </c>
      <c r="B10" s="253" t="s">
        <v>7</v>
      </c>
      <c r="C10" s="188"/>
      <c r="D10" s="253" t="str">
        <f>'SKP Pegawai'!C9</f>
        <v>Penata Muda Tk. I - III/b, 1 Okt 2019</v>
      </c>
      <c r="E10" s="187"/>
      <c r="F10" s="188"/>
      <c r="G10" s="5">
        <v>3</v>
      </c>
      <c r="H10" s="253" t="s">
        <v>7</v>
      </c>
      <c r="I10" s="188"/>
      <c r="J10" s="255" t="str">
        <f>'SKP Pegawai'!F9</f>
        <v>Penata, III/С</v>
      </c>
      <c r="K10" s="195"/>
    </row>
    <row r="11" spans="1:14" ht="14.25" customHeight="1">
      <c r="A11" s="5">
        <v>4</v>
      </c>
      <c r="B11" s="253" t="s">
        <v>8</v>
      </c>
      <c r="C11" s="188"/>
      <c r="D11" s="253" t="str">
        <f>'SKP Pegawai'!C10</f>
        <v>Asisten Ahli, 1 Des 2016</v>
      </c>
      <c r="E11" s="187"/>
      <c r="F11" s="188"/>
      <c r="G11" s="5">
        <v>4</v>
      </c>
      <c r="H11" s="253" t="s">
        <v>8</v>
      </c>
      <c r="I11" s="188"/>
      <c r="J11" s="255" t="str">
        <f>'SKP Pegawai'!F10</f>
        <v>Lektor</v>
      </c>
      <c r="K11" s="195"/>
    </row>
    <row r="12" spans="1:14" ht="14.25" customHeight="1">
      <c r="A12" s="5">
        <v>5</v>
      </c>
      <c r="B12" s="253" t="s">
        <v>9</v>
      </c>
      <c r="C12" s="188"/>
      <c r="D12" s="253" t="str">
        <f>'SKP Pegawai'!C11</f>
        <v>Fakultas Ekonomi dan Bisnis</v>
      </c>
      <c r="E12" s="187"/>
      <c r="F12" s="188"/>
      <c r="G12" s="5">
        <v>5</v>
      </c>
      <c r="H12" s="253" t="s">
        <v>52</v>
      </c>
      <c r="I12" s="188"/>
      <c r="J12" s="255" t="str">
        <f>'SKP Pegawai'!F11</f>
        <v>Fakultas Ekonomi dan Bisnis</v>
      </c>
      <c r="K12" s="195"/>
    </row>
    <row r="13" spans="1:14" ht="14.25" customHeight="1">
      <c r="A13" s="271" t="s">
        <v>53</v>
      </c>
      <c r="B13" s="187"/>
      <c r="C13" s="187"/>
      <c r="D13" s="187"/>
      <c r="E13" s="187"/>
      <c r="F13" s="187"/>
      <c r="G13" s="187"/>
      <c r="H13" s="187"/>
      <c r="I13" s="187"/>
      <c r="J13" s="187"/>
      <c r="K13" s="188"/>
    </row>
    <row r="14" spans="1:14" ht="14.25" customHeight="1">
      <c r="A14" s="272" t="s">
        <v>71</v>
      </c>
      <c r="B14" s="187"/>
      <c r="C14" s="187"/>
      <c r="D14" s="187"/>
      <c r="E14" s="187"/>
      <c r="F14" s="187"/>
      <c r="G14" s="187"/>
      <c r="H14" s="187"/>
      <c r="I14" s="187"/>
      <c r="J14" s="187"/>
      <c r="K14" s="188"/>
      <c r="L14" s="287"/>
      <c r="M14" s="288"/>
    </row>
    <row r="15" spans="1:14" ht="14.25" customHeight="1">
      <c r="A15" s="271" t="s">
        <v>54</v>
      </c>
      <c r="B15" s="187"/>
      <c r="C15" s="187"/>
      <c r="D15" s="187"/>
      <c r="E15" s="187"/>
      <c r="F15" s="187"/>
      <c r="G15" s="187"/>
      <c r="H15" s="187"/>
      <c r="I15" s="187"/>
      <c r="J15" s="187"/>
      <c r="K15" s="188"/>
    </row>
    <row r="16" spans="1:14" ht="213.75" customHeight="1">
      <c r="A16" s="273"/>
      <c r="B16" s="263"/>
      <c r="C16" s="263"/>
      <c r="D16" s="263"/>
      <c r="E16" s="263"/>
      <c r="F16" s="263"/>
      <c r="G16" s="263"/>
      <c r="H16" s="263"/>
      <c r="I16" s="263"/>
      <c r="J16" s="263"/>
      <c r="K16" s="188"/>
    </row>
    <row r="17" spans="1:14" ht="45" customHeight="1">
      <c r="A17" s="238" t="s">
        <v>10</v>
      </c>
      <c r="B17" s="239"/>
      <c r="C17" s="239"/>
      <c r="D17" s="239"/>
      <c r="E17" s="239"/>
      <c r="F17" s="239"/>
      <c r="G17" s="239"/>
      <c r="H17" s="239"/>
      <c r="I17" s="240" t="s">
        <v>55</v>
      </c>
      <c r="J17" s="240"/>
      <c r="K17" s="241" t="s">
        <v>56</v>
      </c>
      <c r="L17" s="269" t="s">
        <v>144</v>
      </c>
      <c r="M17" s="234" t="s">
        <v>179</v>
      </c>
      <c r="N17" s="8"/>
    </row>
    <row r="18" spans="1:14" ht="14.25" customHeight="1">
      <c r="A18" s="237" t="s">
        <v>13</v>
      </c>
      <c r="B18" s="237"/>
      <c r="C18" s="237"/>
      <c r="D18" s="237"/>
      <c r="E18" s="237"/>
      <c r="F18" s="237"/>
      <c r="G18" s="237"/>
      <c r="H18" s="237"/>
      <c r="I18" s="240"/>
      <c r="J18" s="240"/>
      <c r="K18" s="242"/>
      <c r="L18" s="270"/>
      <c r="M18" s="235"/>
    </row>
    <row r="19" spans="1:14" s="65" customFormat="1" ht="67.900000000000006" customHeight="1">
      <c r="A19" s="112">
        <v>1</v>
      </c>
      <c r="B19" s="274" t="str">
        <f>'SKP Pegawai'!B14:F14</f>
        <v xml:space="preserve">Pengajaran mata kuliah: Semester Genap 2026/2026: 1.  (sudah sesuai dengan  RPS, kehadiran 16 pertemuan dan tepat waktu (Penugasan dari Dekan Fakultas Ekonomi dan Bisnis) </v>
      </c>
      <c r="C19" s="274"/>
      <c r="D19" s="274"/>
      <c r="E19" s="274"/>
      <c r="F19" s="274"/>
      <c r="G19" s="274"/>
      <c r="H19" s="274"/>
      <c r="I19" s="284" t="s">
        <v>265</v>
      </c>
      <c r="J19" s="285"/>
      <c r="K19" s="275" t="s">
        <v>219</v>
      </c>
      <c r="L19" s="250" t="s">
        <v>58</v>
      </c>
      <c r="M19" s="250">
        <f>IFERROR(VLOOKUP(L19,PD!$B$13:$C$15,2,0),"")</f>
        <v>2</v>
      </c>
      <c r="N19" s="66"/>
    </row>
    <row r="20" spans="1:14" s="65" customFormat="1" ht="53.25" customHeight="1">
      <c r="A20" s="70"/>
      <c r="B20" s="274" t="str">
        <f>'SKP Pegawai'!B15:F15</f>
        <v>Ukuran keberhasilan/ Indikator Kinerja Individu, Target :                                                                                                                                                                                                        - Perkuliahan dilaksanakan 16 kali pertemuan per semester                                                                                                                                                                                                                                                                                                                    - Dokumen Hasil Perkuliahan Lengkap</v>
      </c>
      <c r="C20" s="274"/>
      <c r="D20" s="274"/>
      <c r="E20" s="274"/>
      <c r="F20" s="274"/>
      <c r="G20" s="274"/>
      <c r="H20" s="274"/>
      <c r="I20" s="286"/>
      <c r="J20" s="285"/>
      <c r="K20" s="276"/>
      <c r="L20" s="249"/>
      <c r="M20" s="249"/>
      <c r="N20" s="122"/>
    </row>
    <row r="21" spans="1:14" s="67" customFormat="1" ht="34.15" customHeight="1">
      <c r="A21" s="70">
        <v>2</v>
      </c>
      <c r="B21" s="274" t="str">
        <f>'SKP Pegawai'!B16:F16</f>
        <v>Artikel Penelitian dengan judul: "Green Marketing Study Analysis in Comprehensive Business Strategy" 15 Januari 2026</v>
      </c>
      <c r="C21" s="274"/>
      <c r="D21" s="274"/>
      <c r="E21" s="274"/>
      <c r="F21" s="274"/>
      <c r="G21" s="274"/>
      <c r="H21" s="274"/>
      <c r="I21" s="284" t="s">
        <v>264</v>
      </c>
      <c r="J21" s="285"/>
      <c r="K21" s="277" t="s">
        <v>254</v>
      </c>
      <c r="L21" s="250" t="s">
        <v>58</v>
      </c>
      <c r="M21" s="250">
        <f>IFERROR(VLOOKUP(L21,PD!$B$13:$C$15,2,0),"")</f>
        <v>2</v>
      </c>
      <c r="N21" s="68"/>
    </row>
    <row r="22" spans="1:14" s="67" customFormat="1" ht="46.9" customHeight="1">
      <c r="A22" s="70"/>
      <c r="B22" s="274" t="str">
        <f>'SKP Pegawai'!B17:F17</f>
        <v>Ukuran keberhasilan/ Indikator Kinerja Individu, Target :
- Artikel ilmiah dari hasil penelitian yang telah terbit di jurnal internasional bereputasi</v>
      </c>
      <c r="C22" s="274"/>
      <c r="D22" s="274"/>
      <c r="E22" s="274"/>
      <c r="F22" s="274"/>
      <c r="G22" s="274"/>
      <c r="H22" s="274"/>
      <c r="I22" s="286" t="s">
        <v>282</v>
      </c>
      <c r="J22" s="285"/>
      <c r="K22" s="204"/>
      <c r="L22" s="249"/>
      <c r="M22" s="249"/>
      <c r="N22" s="69"/>
    </row>
    <row r="23" spans="1:14" s="67" customFormat="1" ht="34.9" customHeight="1">
      <c r="A23" s="70">
        <v>3</v>
      </c>
      <c r="B23" s="274" t="str">
        <f>'SKP Pegawai'!B18:F18</f>
        <v>Artikel Penelitian dengan judul: "Green Product Marketing Strategy for Micro, Small, and Medium Enterprises in Digital-Based Markets" 30 April 2026</v>
      </c>
      <c r="C23" s="274"/>
      <c r="D23" s="274"/>
      <c r="E23" s="274"/>
      <c r="F23" s="274"/>
      <c r="G23" s="274"/>
      <c r="H23" s="274"/>
      <c r="I23" s="284" t="s">
        <v>264</v>
      </c>
      <c r="J23" s="285"/>
      <c r="K23" s="133" t="s">
        <v>254</v>
      </c>
      <c r="L23" s="250" t="s">
        <v>58</v>
      </c>
      <c r="M23" s="250">
        <f>IFERROR(VLOOKUP(L23,PD!$B$13:$C$15,2,0),"")</f>
        <v>2</v>
      </c>
    </row>
    <row r="24" spans="1:14" s="67" customFormat="1" ht="33" customHeight="1">
      <c r="A24" s="70"/>
      <c r="B24" s="274" t="str">
        <f>'SKP Pegawai'!B19:F19</f>
        <v>Ukuran keberhasilan/ Indikator Kinerja Individu, Target :
- Artikel ilmiah dari hasil penelitian yang telah terbit di jurnal nasional terakreditasi</v>
      </c>
      <c r="C24" s="274"/>
      <c r="D24" s="274"/>
      <c r="E24" s="274"/>
      <c r="F24" s="274"/>
      <c r="G24" s="274"/>
      <c r="H24" s="274"/>
      <c r="I24" s="286" t="s">
        <v>283</v>
      </c>
      <c r="J24" s="285"/>
      <c r="K24" s="132"/>
      <c r="L24" s="249"/>
      <c r="M24" s="249"/>
    </row>
    <row r="25" spans="1:14" s="67" customFormat="1" ht="36" customHeight="1">
      <c r="A25" s="70">
        <v>4</v>
      </c>
      <c r="B25" s="274" t="str">
        <f>'SKP Pegawai'!B20:F20</f>
        <v>Artikel Penelitian dengan judul: "Analisis Pengaruh Emotional Attachment, Dan Experiential Value Terhadap Loyalitas" 	21 Juni 2026</v>
      </c>
      <c r="C25" s="274"/>
      <c r="D25" s="274"/>
      <c r="E25" s="274"/>
      <c r="F25" s="274"/>
      <c r="G25" s="274"/>
      <c r="H25" s="274"/>
      <c r="I25" s="284" t="s">
        <v>264</v>
      </c>
      <c r="J25" s="285"/>
      <c r="K25" s="133" t="s">
        <v>254</v>
      </c>
      <c r="L25" s="250" t="s">
        <v>58</v>
      </c>
      <c r="M25" s="250">
        <f>IFERROR(VLOOKUP(L25,PD!$B$13:$C$15,2,0),"")</f>
        <v>2</v>
      </c>
    </row>
    <row r="26" spans="1:14" s="67" customFormat="1" ht="49.15" customHeight="1">
      <c r="A26" s="70"/>
      <c r="B26" s="274" t="str">
        <f>'SKP Pegawai'!B21:F21</f>
        <v>Ukuran keberhasilan/ Indikator Kinerja Individu, Target :
- Artikel ilmiah dari hasil penelitian yang telah terbit di jurnal nasional terakreditasi</v>
      </c>
      <c r="C26" s="274"/>
      <c r="D26" s="274"/>
      <c r="E26" s="274"/>
      <c r="F26" s="274"/>
      <c r="G26" s="274"/>
      <c r="H26" s="274"/>
      <c r="I26" s="286" t="s">
        <v>284</v>
      </c>
      <c r="J26" s="285"/>
      <c r="K26" s="132"/>
      <c r="L26" s="249"/>
      <c r="M26" s="249"/>
    </row>
    <row r="27" spans="1:14" s="67" customFormat="1" ht="34.9" customHeight="1">
      <c r="A27" s="70">
        <v>5</v>
      </c>
      <c r="B27" s="274" t="str">
        <f>'SKP Pegawai'!B22:F22</f>
        <v>Artikel Penelitian dengan judul: "Analysis of Potential, Obstacles, and Strategies of Conventional and Electric Car Marketing" 10 	28 Juni 2026</v>
      </c>
      <c r="C27" s="274"/>
      <c r="D27" s="274"/>
      <c r="E27" s="274"/>
      <c r="F27" s="274"/>
      <c r="G27" s="274"/>
      <c r="H27" s="274"/>
      <c r="I27" s="284" t="s">
        <v>264</v>
      </c>
      <c r="J27" s="285"/>
      <c r="K27" s="133" t="s">
        <v>254</v>
      </c>
      <c r="L27" s="250" t="s">
        <v>58</v>
      </c>
      <c r="M27" s="250">
        <f>IFERROR(VLOOKUP(L27,PD!$B$13:$C$15,2,0),"")</f>
        <v>2</v>
      </c>
    </row>
    <row r="28" spans="1:14" s="67" customFormat="1" ht="51" customHeight="1">
      <c r="A28" s="70"/>
      <c r="B28" s="274" t="str">
        <f>'SKP Pegawai'!B23:F23</f>
        <v>Ukuran keberhasilan/ Indikator Kinerja Individu, Target :
- Artikel ilmiah dari hasil penelitian yang telah terbit di jurnal nasional terakreditasi</v>
      </c>
      <c r="C28" s="274"/>
      <c r="D28" s="274"/>
      <c r="E28" s="274"/>
      <c r="F28" s="274"/>
      <c r="G28" s="274"/>
      <c r="H28" s="274"/>
      <c r="I28" s="286" t="s">
        <v>285</v>
      </c>
      <c r="J28" s="285"/>
      <c r="K28" s="132"/>
      <c r="L28" s="249"/>
      <c r="M28" s="249"/>
    </row>
    <row r="29" spans="1:14" s="67" customFormat="1" ht="34.9" customHeight="1">
      <c r="A29" s="70">
        <v>6</v>
      </c>
      <c r="B29" s="274" t="str">
        <f>'SKP Pegawai'!B24:F24</f>
        <v>Hasil Pengabdian masyarakat yang diterbitkan dengan judul "Pelatihan daur ulang limbah botol plastik HDPE untuk meningkatkan keterampilan siswa PKBM Binar" 01 Mei 2026</v>
      </c>
      <c r="C29" s="274"/>
      <c r="D29" s="274"/>
      <c r="E29" s="274"/>
      <c r="F29" s="274"/>
      <c r="G29" s="274"/>
      <c r="H29" s="274"/>
      <c r="I29" s="284" t="s">
        <v>264</v>
      </c>
      <c r="J29" s="285"/>
      <c r="K29" s="133" t="s">
        <v>254</v>
      </c>
      <c r="L29" s="250" t="s">
        <v>58</v>
      </c>
      <c r="M29" s="250">
        <f>IFERROR(VLOOKUP(L29,PD!$B$13:$C$15,2,0),"")</f>
        <v>2</v>
      </c>
    </row>
    <row r="30" spans="1:14" s="67" customFormat="1" ht="48" customHeight="1">
      <c r="A30" s="70"/>
      <c r="B30" s="274" t="str">
        <f>'SKP Pegawai'!B25:F25</f>
        <v>Ukuran keberhasilan/ Indikator Kinerja Individu, Target :
- Artikel ilmiah dari hasil penelitian yang telah terbit di jurnal nasional PkM</v>
      </c>
      <c r="C30" s="274"/>
      <c r="D30" s="274"/>
      <c r="E30" s="274"/>
      <c r="F30" s="274"/>
      <c r="G30" s="274"/>
      <c r="H30" s="274"/>
      <c r="I30" s="286" t="s">
        <v>286</v>
      </c>
      <c r="J30" s="285"/>
      <c r="K30" s="132"/>
      <c r="L30" s="249"/>
      <c r="M30" s="249"/>
    </row>
    <row r="31" spans="1:14" s="67" customFormat="1" ht="34.9" customHeight="1">
      <c r="A31" s="70">
        <v>7</v>
      </c>
      <c r="B31" s="274" t="str">
        <f>'SKP Pegawai'!B26:F26</f>
        <v>Hasil Pengabdian masyarakat yang diterbitkan dengan judul "Eksplorasi Warna dan Material Kresek Melalui Teknik Pengepresan dalam Pembelajaran Kriya" 	15 Mei 2026</v>
      </c>
      <c r="C31" s="274"/>
      <c r="D31" s="274"/>
      <c r="E31" s="274"/>
      <c r="F31" s="274"/>
      <c r="G31" s="274"/>
      <c r="H31" s="274"/>
      <c r="I31" s="284" t="s">
        <v>264</v>
      </c>
      <c r="J31" s="285"/>
      <c r="K31" s="133" t="s">
        <v>267</v>
      </c>
      <c r="L31" s="250" t="s">
        <v>58</v>
      </c>
      <c r="M31" s="250">
        <f>IFERROR(VLOOKUP(L31,PD!$B$13:$C$15,2,0),"")</f>
        <v>2</v>
      </c>
    </row>
    <row r="32" spans="1:14" s="67" customFormat="1" ht="60.6" customHeight="1">
      <c r="A32" s="70"/>
      <c r="B32" s="274" t="str">
        <f>'SKP Pegawai'!B27:F27</f>
        <v>Ukuran keberhasilan/ Indikator Kinerja Individu, Target :
- Artikel ilmiah dari hasil penelitian yang telah terbit di jurnal nasional PkM</v>
      </c>
      <c r="C32" s="274"/>
      <c r="D32" s="274"/>
      <c r="E32" s="274"/>
      <c r="F32" s="274"/>
      <c r="G32" s="274"/>
      <c r="H32" s="274"/>
      <c r="I32" s="286" t="s">
        <v>287</v>
      </c>
      <c r="J32" s="285"/>
      <c r="K32" s="132"/>
      <c r="L32" s="249"/>
      <c r="M32" s="249"/>
    </row>
    <row r="33" spans="1:14" s="67" customFormat="1" ht="34.9" customHeight="1">
      <c r="A33" s="70">
        <v>8</v>
      </c>
      <c r="B33" s="274" t="str">
        <f>'SKP Pegawai'!B28:F28</f>
        <v>Hasil Pengabdian masyarakat yang diterbitkan dengan judul "	Eksplorasi Warna dan Material Kresek Melalui Teknik Pengepresan dalam Pembelajaran Kriya" 01 Mei 2026</v>
      </c>
      <c r="C33" s="274"/>
      <c r="D33" s="274"/>
      <c r="E33" s="274"/>
      <c r="F33" s="274"/>
      <c r="G33" s="274"/>
      <c r="H33" s="274"/>
      <c r="I33" s="284" t="s">
        <v>264</v>
      </c>
      <c r="J33" s="285"/>
      <c r="K33" s="133" t="s">
        <v>267</v>
      </c>
      <c r="L33" s="250" t="s">
        <v>58</v>
      </c>
      <c r="M33" s="250">
        <f>IFERROR(VLOOKUP(L33,PD!$B$13:$C$15,2,0),"")</f>
        <v>2</v>
      </c>
    </row>
    <row r="34" spans="1:14" s="67" customFormat="1" ht="54" customHeight="1">
      <c r="A34" s="70"/>
      <c r="B34" s="274" t="str">
        <f>'SKP Pegawai'!B29:F29</f>
        <v>Ukuran keberhasilan/ Indikator Kinerja Individu, Target :
- Artikel ilmiah dari hasil penelitian yang telah terbit di jurnal nasional PkM</v>
      </c>
      <c r="C34" s="274"/>
      <c r="D34" s="274"/>
      <c r="E34" s="274"/>
      <c r="F34" s="274"/>
      <c r="G34" s="274"/>
      <c r="H34" s="274"/>
      <c r="I34" s="286" t="s">
        <v>287</v>
      </c>
      <c r="J34" s="285"/>
      <c r="K34" s="132"/>
      <c r="L34" s="249"/>
      <c r="M34" s="249"/>
    </row>
    <row r="35" spans="1:14" s="67" customFormat="1" ht="34.9" customHeight="1">
      <c r="A35" s="70">
        <v>9</v>
      </c>
      <c r="B35" s="274" t="str">
        <f>'SKP Pegawai'!B30:F30</f>
        <v>Hasil Pengabdian masyarakat yang diterbitkan dengan judul "Pelatihan Membangun Narasi Brand UMKM Melalui Strategi Digital Storytelling" 29 Mei 2026</v>
      </c>
      <c r="C35" s="274"/>
      <c r="D35" s="274"/>
      <c r="E35" s="274"/>
      <c r="F35" s="274"/>
      <c r="G35" s="274"/>
      <c r="H35" s="274"/>
      <c r="I35" s="284" t="s">
        <v>264</v>
      </c>
      <c r="J35" s="285"/>
      <c r="K35" s="133" t="s">
        <v>267</v>
      </c>
      <c r="L35" s="250" t="s">
        <v>58</v>
      </c>
      <c r="M35" s="250">
        <f>IFERROR(VLOOKUP(L35,PD!$B$13:$C$15,2,0),"")</f>
        <v>2</v>
      </c>
    </row>
    <row r="36" spans="1:14" s="67" customFormat="1" ht="62.45" customHeight="1">
      <c r="A36" s="70"/>
      <c r="B36" s="274" t="str">
        <f>'SKP Pegawai'!B31:F31</f>
        <v>Ukuran keberhasilan/ Indikator Kinerja Individu, Target :
- Artikel ilmiah dari hasil penelitian yang telah terbit di jurnal nasional PkM</v>
      </c>
      <c r="C36" s="274"/>
      <c r="D36" s="274"/>
      <c r="E36" s="274"/>
      <c r="F36" s="274"/>
      <c r="G36" s="274"/>
      <c r="H36" s="274"/>
      <c r="I36" s="286" t="s">
        <v>288</v>
      </c>
      <c r="J36" s="285"/>
      <c r="K36" s="132"/>
      <c r="L36" s="249"/>
      <c r="M36" s="249"/>
    </row>
    <row r="37" spans="1:14" ht="14.25" customHeight="1">
      <c r="A37" s="279" t="s">
        <v>14</v>
      </c>
      <c r="B37" s="187"/>
      <c r="C37" s="187"/>
      <c r="D37" s="187"/>
      <c r="E37" s="187"/>
      <c r="F37" s="187"/>
      <c r="G37" s="187"/>
      <c r="H37" s="187"/>
      <c r="I37" s="187"/>
      <c r="J37" s="187"/>
      <c r="K37" s="188"/>
    </row>
    <row r="38" spans="1:14" s="67" customFormat="1" ht="14.25">
      <c r="A38" s="70">
        <v>1</v>
      </c>
      <c r="B38" s="260" t="str">
        <f>'SKP Pegawai'!B35:F35</f>
        <v>(Hasil yang diharapkan dengan prioritas rendah disertai dengan Jabatan Pimpinan yang memberikan penugasan)</v>
      </c>
      <c r="C38" s="260"/>
      <c r="D38" s="260"/>
      <c r="E38" s="260"/>
      <c r="F38" s="260"/>
      <c r="G38" s="260"/>
      <c r="H38" s="260"/>
      <c r="I38" s="244"/>
      <c r="J38" s="245"/>
      <c r="K38" s="248"/>
      <c r="L38" s="250"/>
      <c r="M38" s="251" t="str">
        <f>IFERROR(VLOOKUP(L38,PD!$B$13:$C$15,2,0),"")</f>
        <v/>
      </c>
    </row>
    <row r="39" spans="1:14" s="67" customFormat="1" ht="58.9" customHeight="1">
      <c r="A39" s="70"/>
      <c r="B39" s="243" t="str">
        <f>'SKP Pegawai'!B36:F36</f>
        <v>Ukuran keberhasilan/ Indikator Kinerja Individu, Target :</v>
      </c>
      <c r="C39" s="243"/>
      <c r="D39" s="243"/>
      <c r="E39" s="243"/>
      <c r="F39" s="243"/>
      <c r="G39" s="243"/>
      <c r="H39" s="243"/>
      <c r="I39" s="246"/>
      <c r="J39" s="247"/>
      <c r="K39" s="249"/>
      <c r="L39" s="249"/>
      <c r="M39" s="249"/>
    </row>
    <row r="40" spans="1:14" s="67" customFormat="1" ht="14.25">
      <c r="A40" s="70">
        <v>2</v>
      </c>
      <c r="B40" s="243" t="str">
        <f>'SKP Pegawai'!B37:F37</f>
        <v>(Hasil yang diharapkan dengan prioritas rendah disertai dengan Jabatan Pimpinan yang memberikan penugasan)</v>
      </c>
      <c r="C40" s="243"/>
      <c r="D40" s="243"/>
      <c r="E40" s="243"/>
      <c r="F40" s="243"/>
      <c r="G40" s="243"/>
      <c r="H40" s="243"/>
      <c r="I40" s="244"/>
      <c r="J40" s="245"/>
      <c r="K40" s="248"/>
      <c r="L40" s="250"/>
      <c r="M40" s="251" t="str">
        <f>IFERROR(VLOOKUP(L40,PD!$B$13:$C$15,2,0),"")</f>
        <v/>
      </c>
    </row>
    <row r="41" spans="1:14" s="67" customFormat="1" ht="58.9" customHeight="1">
      <c r="A41" s="70"/>
      <c r="B41" s="243" t="str">
        <f>'SKP Pegawai'!B38:F38</f>
        <v>Ukuran keberhasilan/ Indikator Kinerja Individu, Target :</v>
      </c>
      <c r="C41" s="243"/>
      <c r="D41" s="243"/>
      <c r="E41" s="243"/>
      <c r="F41" s="243"/>
      <c r="G41" s="243"/>
      <c r="H41" s="243"/>
      <c r="I41" s="246"/>
      <c r="J41" s="247"/>
      <c r="K41" s="249"/>
      <c r="L41" s="249"/>
      <c r="M41" s="249"/>
    </row>
    <row r="42" spans="1:14" ht="15" customHeight="1">
      <c r="A42" s="266" t="s">
        <v>57</v>
      </c>
      <c r="B42" s="263"/>
      <c r="C42" s="263"/>
      <c r="D42" s="263"/>
      <c r="E42" s="263"/>
      <c r="F42" s="263"/>
      <c r="G42" s="263"/>
      <c r="H42" s="263"/>
      <c r="I42" s="263"/>
      <c r="J42" s="263"/>
      <c r="K42" s="195"/>
      <c r="L42" s="109"/>
      <c r="M42" s="109">
        <f>IFERROR(ROUND(AVERAGE(M19:M41),0),0)</f>
        <v>2</v>
      </c>
      <c r="N42" s="10"/>
    </row>
    <row r="43" spans="1:14" ht="15" customHeight="1">
      <c r="A43" s="280" t="s">
        <v>216</v>
      </c>
      <c r="B43" s="264"/>
      <c r="C43" s="264"/>
      <c r="D43" s="264"/>
      <c r="E43" s="11"/>
      <c r="F43" s="11"/>
      <c r="G43" s="11"/>
      <c r="H43" s="11"/>
      <c r="I43" s="11"/>
      <c r="J43" s="11"/>
      <c r="K43" s="12"/>
      <c r="L43" s="110" t="s">
        <v>178</v>
      </c>
      <c r="M43" s="110" t="str">
        <f>IF(M42=1,"DIBAWAH EKSPEKTASI",IF(M42=2,"SESUAI EKSPEKTASI",IF(M42=3,"DIATAS EKSPEKTASI")))</f>
        <v>SESUAI EKSPEKTASI</v>
      </c>
      <c r="N43" s="10"/>
    </row>
    <row r="44" spans="1:14" ht="14.25" customHeight="1">
      <c r="A44" s="289" t="s">
        <v>15</v>
      </c>
      <c r="B44" s="187"/>
      <c r="C44" s="187"/>
      <c r="D44" s="187"/>
      <c r="E44" s="187"/>
      <c r="F44" s="187"/>
      <c r="G44" s="187"/>
      <c r="H44" s="187"/>
      <c r="I44" s="187"/>
      <c r="J44" s="187"/>
      <c r="K44" s="7" t="s">
        <v>56</v>
      </c>
      <c r="L44" s="111"/>
      <c r="M44" s="111"/>
    </row>
    <row r="45" spans="1:14" ht="15" customHeight="1">
      <c r="A45" s="127">
        <v>1</v>
      </c>
      <c r="B45" s="282" t="s">
        <v>16</v>
      </c>
      <c r="C45" s="187"/>
      <c r="D45" s="187"/>
      <c r="E45" s="187"/>
      <c r="F45" s="187"/>
      <c r="G45" s="187"/>
      <c r="H45" s="187"/>
      <c r="I45" s="187"/>
      <c r="J45" s="187"/>
      <c r="K45" s="188"/>
      <c r="L45" s="259" t="s">
        <v>58</v>
      </c>
      <c r="M45" s="256">
        <f>IFERROR(VLOOKUP(L45,PD!$B$13:$C$15,2,0),"")</f>
        <v>2</v>
      </c>
      <c r="N45" s="9"/>
    </row>
    <row r="46" spans="1:14" ht="15" customHeight="1">
      <c r="A46" s="127"/>
      <c r="B46" s="261" t="s">
        <v>17</v>
      </c>
      <c r="C46" s="187"/>
      <c r="D46" s="187"/>
      <c r="E46" s="187"/>
      <c r="F46" s="187"/>
      <c r="G46" s="188"/>
      <c r="H46" s="283" t="s">
        <v>18</v>
      </c>
      <c r="I46" s="187"/>
      <c r="J46" s="188"/>
      <c r="K46" s="265" t="s">
        <v>247</v>
      </c>
      <c r="L46" s="259"/>
      <c r="M46" s="257"/>
      <c r="N46" s="9"/>
    </row>
    <row r="47" spans="1:14" ht="15" customHeight="1">
      <c r="A47" s="127"/>
      <c r="B47" s="261" t="s">
        <v>19</v>
      </c>
      <c r="C47" s="187"/>
      <c r="D47" s="187"/>
      <c r="E47" s="187"/>
      <c r="F47" s="187"/>
      <c r="G47" s="188"/>
      <c r="H47" s="262" t="s">
        <v>224</v>
      </c>
      <c r="I47" s="263"/>
      <c r="J47" s="195"/>
      <c r="K47" s="203"/>
      <c r="L47" s="259"/>
      <c r="M47" s="257"/>
      <c r="N47" s="121"/>
    </row>
    <row r="48" spans="1:14" ht="48.75" customHeight="1">
      <c r="A48" s="127"/>
      <c r="B48" s="261" t="s">
        <v>20</v>
      </c>
      <c r="C48" s="187"/>
      <c r="D48" s="187"/>
      <c r="E48" s="187"/>
      <c r="F48" s="187"/>
      <c r="G48" s="188"/>
      <c r="H48" s="185"/>
      <c r="I48" s="264"/>
      <c r="J48" s="196"/>
      <c r="K48" s="204"/>
      <c r="L48" s="259"/>
      <c r="M48" s="258"/>
      <c r="N48" s="9"/>
    </row>
    <row r="49" spans="1:14" ht="15" customHeight="1">
      <c r="A49" s="127">
        <v>2</v>
      </c>
      <c r="B49" s="282" t="s">
        <v>21</v>
      </c>
      <c r="C49" s="187"/>
      <c r="D49" s="187"/>
      <c r="E49" s="187"/>
      <c r="F49" s="187"/>
      <c r="G49" s="187"/>
      <c r="H49" s="187"/>
      <c r="I49" s="187"/>
      <c r="J49" s="187"/>
      <c r="K49" s="188"/>
      <c r="L49" s="259" t="s">
        <v>58</v>
      </c>
      <c r="M49" s="256">
        <f>IFERROR(VLOOKUP(L49,PD!$B$13:$C$15,2,0),"")</f>
        <v>2</v>
      </c>
      <c r="N49" s="9"/>
    </row>
    <row r="50" spans="1:14" ht="15" customHeight="1">
      <c r="A50" s="127"/>
      <c r="B50" s="261" t="s">
        <v>22</v>
      </c>
      <c r="C50" s="187"/>
      <c r="D50" s="187"/>
      <c r="E50" s="187"/>
      <c r="F50" s="187"/>
      <c r="G50" s="188"/>
      <c r="H50" s="283" t="s">
        <v>18</v>
      </c>
      <c r="I50" s="187"/>
      <c r="J50" s="188"/>
      <c r="K50" s="265" t="s">
        <v>248</v>
      </c>
      <c r="L50" s="259"/>
      <c r="M50" s="257"/>
      <c r="N50" s="9"/>
    </row>
    <row r="51" spans="1:14" ht="15" customHeight="1">
      <c r="A51" s="127"/>
      <c r="B51" s="261" t="s">
        <v>23</v>
      </c>
      <c r="C51" s="187"/>
      <c r="D51" s="187"/>
      <c r="E51" s="187"/>
      <c r="F51" s="187"/>
      <c r="G51" s="188"/>
      <c r="H51" s="262" t="s">
        <v>226</v>
      </c>
      <c r="I51" s="263"/>
      <c r="J51" s="195"/>
      <c r="K51" s="203"/>
      <c r="L51" s="259"/>
      <c r="M51" s="257"/>
      <c r="N51" s="9"/>
    </row>
    <row r="52" spans="1:14" ht="47.65" customHeight="1">
      <c r="A52" s="127"/>
      <c r="B52" s="261" t="s">
        <v>24</v>
      </c>
      <c r="C52" s="187"/>
      <c r="D52" s="187"/>
      <c r="E52" s="187"/>
      <c r="F52" s="187"/>
      <c r="G52" s="188"/>
      <c r="H52" s="185"/>
      <c r="I52" s="264"/>
      <c r="J52" s="196"/>
      <c r="K52" s="204"/>
      <c r="L52" s="259"/>
      <c r="M52" s="258"/>
      <c r="N52" s="9"/>
    </row>
    <row r="53" spans="1:14" ht="15" customHeight="1">
      <c r="A53" s="127">
        <v>3</v>
      </c>
      <c r="B53" s="282" t="s">
        <v>25</v>
      </c>
      <c r="C53" s="187"/>
      <c r="D53" s="187"/>
      <c r="E53" s="187"/>
      <c r="F53" s="187"/>
      <c r="G53" s="187"/>
      <c r="H53" s="187"/>
      <c r="I53" s="187"/>
      <c r="J53" s="187"/>
      <c r="K53" s="188"/>
      <c r="L53" s="259" t="s">
        <v>58</v>
      </c>
      <c r="M53" s="256">
        <f>IFERROR(VLOOKUP(L53,PD!$B$13:$C$15,2,0),"")</f>
        <v>2</v>
      </c>
      <c r="N53" s="9"/>
    </row>
    <row r="54" spans="1:14" ht="15" customHeight="1">
      <c r="A54" s="127"/>
      <c r="B54" s="261" t="s">
        <v>26</v>
      </c>
      <c r="C54" s="187"/>
      <c r="D54" s="187"/>
      <c r="E54" s="187"/>
      <c r="F54" s="187"/>
      <c r="G54" s="188"/>
      <c r="H54" s="283" t="s">
        <v>18</v>
      </c>
      <c r="I54" s="187"/>
      <c r="J54" s="188"/>
      <c r="K54" s="265" t="s">
        <v>249</v>
      </c>
      <c r="L54" s="259"/>
      <c r="M54" s="257"/>
      <c r="N54" s="9"/>
    </row>
    <row r="55" spans="1:14" ht="15" customHeight="1">
      <c r="A55" s="127"/>
      <c r="B55" s="261" t="s">
        <v>27</v>
      </c>
      <c r="C55" s="187"/>
      <c r="D55" s="187"/>
      <c r="E55" s="187"/>
      <c r="F55" s="187"/>
      <c r="G55" s="188"/>
      <c r="H55" s="262" t="s">
        <v>227</v>
      </c>
      <c r="I55" s="263"/>
      <c r="J55" s="195"/>
      <c r="K55" s="203"/>
      <c r="L55" s="259"/>
      <c r="M55" s="257"/>
      <c r="N55" s="9"/>
    </row>
    <row r="56" spans="1:14" ht="58.9" customHeight="1">
      <c r="A56" s="127"/>
      <c r="B56" s="261" t="s">
        <v>28</v>
      </c>
      <c r="C56" s="187"/>
      <c r="D56" s="187"/>
      <c r="E56" s="187"/>
      <c r="F56" s="187"/>
      <c r="G56" s="188"/>
      <c r="H56" s="185"/>
      <c r="I56" s="264"/>
      <c r="J56" s="196"/>
      <c r="K56" s="204"/>
      <c r="L56" s="259"/>
      <c r="M56" s="258"/>
      <c r="N56" s="9"/>
    </row>
    <row r="57" spans="1:14" ht="15" customHeight="1">
      <c r="A57" s="127">
        <v>4</v>
      </c>
      <c r="B57" s="282" t="s">
        <v>29</v>
      </c>
      <c r="C57" s="187"/>
      <c r="D57" s="187"/>
      <c r="E57" s="187"/>
      <c r="F57" s="187"/>
      <c r="G57" s="187"/>
      <c r="H57" s="187"/>
      <c r="I57" s="187"/>
      <c r="J57" s="187"/>
      <c r="K57" s="188"/>
      <c r="L57" s="259" t="s">
        <v>58</v>
      </c>
      <c r="M57" s="256">
        <f>IFERROR(VLOOKUP(L57,PD!$B$13:$C$15,2,0),"")</f>
        <v>2</v>
      </c>
      <c r="N57" s="9"/>
    </row>
    <row r="58" spans="1:14" ht="15" customHeight="1">
      <c r="A58" s="127"/>
      <c r="B58" s="261" t="s">
        <v>30</v>
      </c>
      <c r="C58" s="187"/>
      <c r="D58" s="187"/>
      <c r="E58" s="187"/>
      <c r="F58" s="187"/>
      <c r="G58" s="188"/>
      <c r="H58" s="283" t="s">
        <v>18</v>
      </c>
      <c r="I58" s="187"/>
      <c r="J58" s="188"/>
      <c r="K58" s="265" t="s">
        <v>250</v>
      </c>
      <c r="L58" s="259"/>
      <c r="M58" s="257"/>
      <c r="N58" s="9"/>
    </row>
    <row r="59" spans="1:14" ht="15" customHeight="1">
      <c r="A59" s="127"/>
      <c r="B59" s="261" t="s">
        <v>31</v>
      </c>
      <c r="C59" s="187"/>
      <c r="D59" s="187"/>
      <c r="E59" s="187"/>
      <c r="F59" s="187"/>
      <c r="G59" s="188"/>
      <c r="H59" s="262" t="s">
        <v>228</v>
      </c>
      <c r="I59" s="263"/>
      <c r="J59" s="195"/>
      <c r="K59" s="203"/>
      <c r="L59" s="259"/>
      <c r="M59" s="257"/>
      <c r="N59" s="9"/>
    </row>
    <row r="60" spans="1:14" ht="63.75" customHeight="1">
      <c r="A60" s="127"/>
      <c r="B60" s="261" t="s">
        <v>32</v>
      </c>
      <c r="C60" s="187"/>
      <c r="D60" s="187"/>
      <c r="E60" s="187"/>
      <c r="F60" s="187"/>
      <c r="G60" s="188"/>
      <c r="H60" s="185"/>
      <c r="I60" s="264"/>
      <c r="J60" s="196"/>
      <c r="K60" s="204"/>
      <c r="L60" s="259"/>
      <c r="M60" s="258"/>
      <c r="N60" s="9"/>
    </row>
    <row r="61" spans="1:14" ht="15" customHeight="1">
      <c r="A61" s="127">
        <v>5</v>
      </c>
      <c r="B61" s="282" t="s">
        <v>33</v>
      </c>
      <c r="C61" s="187"/>
      <c r="D61" s="187"/>
      <c r="E61" s="187"/>
      <c r="F61" s="187"/>
      <c r="G61" s="187"/>
      <c r="H61" s="187"/>
      <c r="I61" s="187"/>
      <c r="J61" s="187"/>
      <c r="K61" s="188"/>
      <c r="L61" s="259" t="s">
        <v>58</v>
      </c>
      <c r="M61" s="256">
        <f>IFERROR(VLOOKUP(L61,PD!$B$13:$C$15,2,0),"")</f>
        <v>2</v>
      </c>
      <c r="N61" s="9"/>
    </row>
    <row r="62" spans="1:14" ht="30" customHeight="1">
      <c r="A62" s="127"/>
      <c r="B62" s="261" t="s">
        <v>34</v>
      </c>
      <c r="C62" s="187"/>
      <c r="D62" s="187"/>
      <c r="E62" s="187"/>
      <c r="F62" s="187"/>
      <c r="G62" s="188"/>
      <c r="H62" s="283" t="s">
        <v>18</v>
      </c>
      <c r="I62" s="187"/>
      <c r="J62" s="188"/>
      <c r="K62" s="265" t="s">
        <v>251</v>
      </c>
      <c r="L62" s="259"/>
      <c r="M62" s="257"/>
      <c r="N62" s="9"/>
    </row>
    <row r="63" spans="1:14" ht="15" customHeight="1">
      <c r="A63" s="127"/>
      <c r="B63" s="261" t="s">
        <v>35</v>
      </c>
      <c r="C63" s="187"/>
      <c r="D63" s="187"/>
      <c r="E63" s="187"/>
      <c r="F63" s="187"/>
      <c r="G63" s="188"/>
      <c r="H63" s="262" t="s">
        <v>230</v>
      </c>
      <c r="I63" s="263"/>
      <c r="J63" s="195"/>
      <c r="K63" s="203"/>
      <c r="L63" s="259"/>
      <c r="M63" s="257"/>
      <c r="N63" s="9"/>
    </row>
    <row r="64" spans="1:14" ht="67.900000000000006" customHeight="1">
      <c r="A64" s="127"/>
      <c r="B64" s="261" t="s">
        <v>36</v>
      </c>
      <c r="C64" s="187"/>
      <c r="D64" s="187"/>
      <c r="E64" s="187"/>
      <c r="F64" s="187"/>
      <c r="G64" s="188"/>
      <c r="H64" s="185"/>
      <c r="I64" s="264"/>
      <c r="J64" s="196"/>
      <c r="K64" s="204"/>
      <c r="L64" s="259"/>
      <c r="M64" s="258"/>
      <c r="N64" s="9"/>
    </row>
    <row r="65" spans="1:14" ht="15" customHeight="1">
      <c r="A65" s="127">
        <v>6</v>
      </c>
      <c r="B65" s="282" t="s">
        <v>37</v>
      </c>
      <c r="C65" s="187"/>
      <c r="D65" s="187"/>
      <c r="E65" s="187"/>
      <c r="F65" s="187"/>
      <c r="G65" s="187"/>
      <c r="H65" s="187"/>
      <c r="I65" s="187"/>
      <c r="J65" s="187"/>
      <c r="K65" s="188"/>
      <c r="L65" s="259" t="s">
        <v>58</v>
      </c>
      <c r="M65" s="256">
        <f>IFERROR(VLOOKUP(L65,PD!$B$13:$C$15,2,0),"")</f>
        <v>2</v>
      </c>
      <c r="N65" s="9"/>
    </row>
    <row r="66" spans="1:14" ht="15" customHeight="1">
      <c r="A66" s="127"/>
      <c r="B66" s="261" t="s">
        <v>38</v>
      </c>
      <c r="C66" s="187"/>
      <c r="D66" s="187"/>
      <c r="E66" s="187"/>
      <c r="F66" s="187"/>
      <c r="G66" s="188"/>
      <c r="H66" s="283" t="s">
        <v>18</v>
      </c>
      <c r="I66" s="187"/>
      <c r="J66" s="188"/>
      <c r="K66" s="265" t="s">
        <v>252</v>
      </c>
      <c r="L66" s="259"/>
      <c r="M66" s="257"/>
      <c r="N66" s="9"/>
    </row>
    <row r="67" spans="1:14" ht="15" customHeight="1">
      <c r="A67" s="127"/>
      <c r="B67" s="261" t="s">
        <v>39</v>
      </c>
      <c r="C67" s="187"/>
      <c r="D67" s="187"/>
      <c r="E67" s="187"/>
      <c r="F67" s="187"/>
      <c r="G67" s="188"/>
      <c r="H67" s="262" t="s">
        <v>232</v>
      </c>
      <c r="I67" s="263"/>
      <c r="J67" s="195"/>
      <c r="K67" s="203"/>
      <c r="L67" s="259"/>
      <c r="M67" s="257"/>
      <c r="N67" s="9"/>
    </row>
    <row r="68" spans="1:14" ht="90.4" customHeight="1">
      <c r="A68" s="127"/>
      <c r="B68" s="261" t="s">
        <v>40</v>
      </c>
      <c r="C68" s="187"/>
      <c r="D68" s="187"/>
      <c r="E68" s="187"/>
      <c r="F68" s="187"/>
      <c r="G68" s="188"/>
      <c r="H68" s="185"/>
      <c r="I68" s="264"/>
      <c r="J68" s="196"/>
      <c r="K68" s="204"/>
      <c r="L68" s="259"/>
      <c r="M68" s="258"/>
      <c r="N68" s="9"/>
    </row>
    <row r="69" spans="1:14" ht="15" customHeight="1">
      <c r="A69" s="127">
        <v>7</v>
      </c>
      <c r="B69" s="282" t="s">
        <v>41</v>
      </c>
      <c r="C69" s="187"/>
      <c r="D69" s="187"/>
      <c r="E69" s="187"/>
      <c r="F69" s="187"/>
      <c r="G69" s="187"/>
      <c r="H69" s="187"/>
      <c r="I69" s="187"/>
      <c r="J69" s="187"/>
      <c r="K69" s="188"/>
      <c r="L69" s="259" t="s">
        <v>58</v>
      </c>
      <c r="M69" s="256">
        <f>IFERROR(VLOOKUP(L69,PD!$B$13:$C$15,2,0),"")</f>
        <v>2</v>
      </c>
      <c r="N69" s="9"/>
    </row>
    <row r="70" spans="1:14" ht="15" customHeight="1">
      <c r="A70" s="127"/>
      <c r="B70" s="261" t="s">
        <v>42</v>
      </c>
      <c r="C70" s="187"/>
      <c r="D70" s="187"/>
      <c r="E70" s="187"/>
      <c r="F70" s="187"/>
      <c r="G70" s="188"/>
      <c r="H70" s="283" t="s">
        <v>18</v>
      </c>
      <c r="I70" s="187"/>
      <c r="J70" s="188"/>
      <c r="K70" s="265" t="s">
        <v>253</v>
      </c>
      <c r="L70" s="259"/>
      <c r="M70" s="257"/>
      <c r="N70" s="9"/>
    </row>
    <row r="71" spans="1:14" ht="15" customHeight="1">
      <c r="A71" s="127"/>
      <c r="B71" s="261" t="s">
        <v>43</v>
      </c>
      <c r="C71" s="187"/>
      <c r="D71" s="187"/>
      <c r="E71" s="187"/>
      <c r="F71" s="187"/>
      <c r="G71" s="188"/>
      <c r="H71" s="262" t="s">
        <v>233</v>
      </c>
      <c r="I71" s="263"/>
      <c r="J71" s="195"/>
      <c r="K71" s="203"/>
      <c r="L71" s="259"/>
      <c r="M71" s="257"/>
      <c r="N71" s="9"/>
    </row>
    <row r="72" spans="1:14" ht="66.400000000000006" customHeight="1">
      <c r="A72" s="127"/>
      <c r="B72" s="261" t="s">
        <v>44</v>
      </c>
      <c r="C72" s="187"/>
      <c r="D72" s="187"/>
      <c r="E72" s="187"/>
      <c r="F72" s="187"/>
      <c r="G72" s="188"/>
      <c r="H72" s="185"/>
      <c r="I72" s="264"/>
      <c r="J72" s="196"/>
      <c r="K72" s="204"/>
      <c r="L72" s="259"/>
      <c r="M72" s="258"/>
      <c r="N72" s="9"/>
    </row>
    <row r="73" spans="1:14" ht="15" customHeight="1">
      <c r="A73" s="266" t="s">
        <v>59</v>
      </c>
      <c r="B73" s="263"/>
      <c r="C73" s="263"/>
      <c r="D73" s="263"/>
      <c r="E73" s="263"/>
      <c r="F73" s="263"/>
      <c r="G73" s="263"/>
      <c r="H73" s="263"/>
      <c r="I73" s="263"/>
      <c r="J73" s="263"/>
      <c r="K73" s="195"/>
      <c r="L73" s="109"/>
      <c r="M73" s="109">
        <f>IFERROR(ROUND(AVERAGE(M46:M72),0),"")</f>
        <v>2</v>
      </c>
      <c r="N73" s="10"/>
    </row>
    <row r="74" spans="1:14" ht="15" customHeight="1">
      <c r="A74" s="280" t="s">
        <v>58</v>
      </c>
      <c r="B74" s="264"/>
      <c r="C74" s="264"/>
      <c r="D74" s="264"/>
      <c r="E74" s="11"/>
      <c r="F74" s="11"/>
      <c r="G74" s="11"/>
      <c r="H74" s="11"/>
      <c r="I74" s="11"/>
      <c r="J74" s="11"/>
      <c r="K74" s="12"/>
      <c r="L74" s="110" t="s">
        <v>178</v>
      </c>
      <c r="M74" s="110" t="str">
        <f>IF(M73=1,"DIBAWAH EKSPEKTASI",IF(M73=2,"SESUAI EKSPEKTASI",IF(M73=3,"DIATAS EKSPEKTASI")))</f>
        <v>SESUAI EKSPEKTASI</v>
      </c>
      <c r="N74" s="10"/>
    </row>
    <row r="75" spans="1:14" ht="15" customHeight="1">
      <c r="A75" s="266" t="s">
        <v>60</v>
      </c>
      <c r="B75" s="263"/>
      <c r="C75" s="263"/>
      <c r="D75" s="263"/>
      <c r="E75" s="263"/>
      <c r="F75" s="263"/>
      <c r="G75" s="263"/>
      <c r="H75" s="263"/>
      <c r="I75" s="263"/>
      <c r="J75" s="263"/>
      <c r="K75" s="195"/>
      <c r="L75" s="109"/>
      <c r="M75" s="109"/>
      <c r="N75" s="10"/>
    </row>
    <row r="76" spans="1:14" ht="15" customHeight="1">
      <c r="A76" s="281" t="s">
        <v>71</v>
      </c>
      <c r="B76" s="264"/>
      <c r="C76" s="264"/>
      <c r="D76" s="264"/>
      <c r="E76" s="11"/>
      <c r="F76" s="11"/>
      <c r="G76" s="11"/>
      <c r="H76" s="11"/>
      <c r="I76" s="11"/>
      <c r="J76" s="11"/>
      <c r="K76" s="12"/>
      <c r="L76" s="109"/>
      <c r="M76" s="109"/>
      <c r="N76" s="10"/>
    </row>
    <row r="77" spans="1:14" ht="14.25" customHeight="1">
      <c r="I77" s="3"/>
      <c r="J77" s="3"/>
      <c r="K77" s="3"/>
    </row>
    <row r="78" spans="1:14" ht="14.25" customHeight="1">
      <c r="H78" s="278" t="s">
        <v>269</v>
      </c>
      <c r="I78" s="152"/>
      <c r="J78" s="152"/>
      <c r="K78" s="152"/>
    </row>
    <row r="79" spans="1:14" ht="14.25" customHeight="1">
      <c r="A79" s="137"/>
      <c r="B79" s="152"/>
      <c r="C79" s="152"/>
      <c r="D79" s="152"/>
      <c r="E79" s="152"/>
      <c r="F79" s="152"/>
      <c r="G79" s="152"/>
      <c r="H79" s="137" t="s">
        <v>45</v>
      </c>
      <c r="I79" s="152"/>
      <c r="J79" s="152"/>
      <c r="K79" s="152"/>
    </row>
    <row r="80" spans="1:14" ht="14.25" customHeight="1">
      <c r="A80" s="137"/>
      <c r="B80" s="152"/>
      <c r="C80" s="152"/>
      <c r="D80" s="152"/>
      <c r="E80" s="152"/>
      <c r="F80" s="152"/>
      <c r="G80" s="152"/>
      <c r="H80" s="137"/>
      <c r="I80" s="152"/>
      <c r="J80" s="152"/>
      <c r="K80" s="152"/>
    </row>
    <row r="81" spans="1:11" ht="14.25" customHeight="1">
      <c r="A81" s="137"/>
      <c r="B81" s="152"/>
      <c r="C81" s="152"/>
      <c r="D81" s="152"/>
      <c r="E81" s="152"/>
      <c r="F81" s="152"/>
      <c r="G81" s="152"/>
      <c r="H81" s="137"/>
      <c r="I81" s="152"/>
      <c r="J81" s="152"/>
      <c r="K81" s="152"/>
    </row>
    <row r="82" spans="1:11" ht="14.25" customHeight="1">
      <c r="A82" s="137"/>
      <c r="B82" s="152"/>
      <c r="C82" s="152"/>
      <c r="D82" s="152"/>
      <c r="E82" s="152"/>
      <c r="F82" s="152"/>
      <c r="G82" s="152"/>
      <c r="H82" s="137"/>
      <c r="I82" s="152"/>
      <c r="J82" s="152"/>
      <c r="K82" s="152"/>
    </row>
    <row r="83" spans="1:11" ht="14.25" customHeight="1">
      <c r="A83" s="137"/>
      <c r="B83" s="152"/>
      <c r="C83" s="152"/>
      <c r="D83" s="152"/>
      <c r="E83" s="152"/>
      <c r="F83" s="152"/>
      <c r="G83" s="152"/>
      <c r="H83" s="137" t="str">
        <f>'SKP Pegawai'!E74</f>
        <v>Dr. Yugi Setyarko, SE., MM</v>
      </c>
      <c r="I83" s="152"/>
      <c r="J83" s="152"/>
      <c r="K83" s="152"/>
    </row>
    <row r="84" spans="1:11" ht="14.25" customHeight="1">
      <c r="A84" s="137"/>
      <c r="B84" s="152"/>
      <c r="C84" s="152"/>
      <c r="D84" s="152"/>
      <c r="E84" s="152"/>
      <c r="F84" s="152"/>
      <c r="G84" s="152"/>
      <c r="H84" s="137" t="str">
        <f>'SKP Pegawai'!E75</f>
        <v>0306047502</v>
      </c>
      <c r="I84" s="152"/>
      <c r="J84" s="152"/>
      <c r="K84" s="152"/>
    </row>
    <row r="85" spans="1:11" ht="14.25" customHeight="1">
      <c r="I85" s="3"/>
      <c r="J85" s="3"/>
      <c r="K85" s="3"/>
    </row>
    <row r="86" spans="1:11" ht="14.25" customHeight="1">
      <c r="I86" s="3"/>
      <c r="J86" s="3"/>
      <c r="K86" s="3"/>
    </row>
    <row r="87" spans="1:11" ht="14.25" customHeight="1">
      <c r="I87" s="3"/>
      <c r="J87" s="3"/>
      <c r="K87" s="3"/>
    </row>
    <row r="88" spans="1:11" ht="14.25" customHeight="1">
      <c r="I88" s="3"/>
      <c r="J88" s="3"/>
      <c r="K88" s="3"/>
    </row>
    <row r="89" spans="1:11" ht="14.25" customHeight="1">
      <c r="I89" s="3"/>
      <c r="J89" s="3"/>
      <c r="K89" s="3"/>
    </row>
    <row r="90" spans="1:11" ht="14.25" customHeight="1">
      <c r="I90" s="3"/>
      <c r="J90" s="3"/>
      <c r="K90" s="3"/>
    </row>
    <row r="91" spans="1:11" ht="14.25" customHeight="1">
      <c r="I91" s="3"/>
      <c r="J91" s="3"/>
      <c r="K91" s="3"/>
    </row>
    <row r="92" spans="1:11" ht="14.25" customHeight="1">
      <c r="I92" s="3"/>
      <c r="J92" s="3"/>
      <c r="K92" s="3"/>
    </row>
    <row r="93" spans="1:11" ht="14.25" customHeight="1">
      <c r="I93" s="3"/>
      <c r="J93" s="3"/>
      <c r="K93" s="3"/>
    </row>
    <row r="94" spans="1:11" ht="14.25" customHeight="1">
      <c r="I94" s="3"/>
      <c r="J94" s="3"/>
      <c r="K94" s="3"/>
    </row>
    <row r="95" spans="1:11" ht="14.25" customHeight="1">
      <c r="I95" s="3"/>
      <c r="J95" s="3"/>
      <c r="K95" s="3"/>
    </row>
    <row r="96" spans="1:11" ht="14.25" customHeight="1">
      <c r="I96" s="3"/>
      <c r="J96" s="3"/>
      <c r="K96" s="3"/>
    </row>
    <row r="97" spans="9:11" ht="14.25" customHeight="1">
      <c r="I97" s="3"/>
      <c r="J97" s="3"/>
      <c r="K97" s="3"/>
    </row>
    <row r="98" spans="9:11" ht="14.25" customHeight="1">
      <c r="I98" s="3"/>
      <c r="J98" s="3"/>
      <c r="K98" s="8"/>
    </row>
    <row r="99" spans="9:11" ht="14.25" customHeight="1">
      <c r="I99" s="3"/>
      <c r="J99" s="3"/>
    </row>
    <row r="100" spans="9:11" ht="14.25" customHeight="1">
      <c r="I100" s="3"/>
      <c r="J100" s="3"/>
    </row>
    <row r="101" spans="9:11" ht="14.25" customHeight="1">
      <c r="I101" s="3"/>
      <c r="J101" s="3"/>
      <c r="K101" s="3"/>
    </row>
    <row r="102" spans="9:11" ht="14.25" customHeight="1">
      <c r="I102" s="3"/>
      <c r="J102" s="3"/>
      <c r="K102" s="3"/>
    </row>
    <row r="103" spans="9:11" ht="14.25" customHeight="1">
      <c r="I103" s="3"/>
      <c r="J103" s="3"/>
      <c r="K103" s="3"/>
    </row>
    <row r="104" spans="9:11" ht="14.25" customHeight="1">
      <c r="I104" s="3"/>
      <c r="J104" s="3"/>
      <c r="K104" s="3"/>
    </row>
    <row r="105" spans="9:11" ht="14.25" customHeight="1">
      <c r="I105" s="3"/>
      <c r="J105" s="3"/>
      <c r="K105" s="3"/>
    </row>
  </sheetData>
  <mergeCells count="191">
    <mergeCell ref="B35:H35"/>
    <mergeCell ref="L35:L36"/>
    <mergeCell ref="M35:M36"/>
    <mergeCell ref="B36:H36"/>
    <mergeCell ref="I36:J36"/>
    <mergeCell ref="L27:L28"/>
    <mergeCell ref="M27:M28"/>
    <mergeCell ref="L29:L30"/>
    <mergeCell ref="M29:M30"/>
    <mergeCell ref="I30:J30"/>
    <mergeCell ref="I31:J31"/>
    <mergeCell ref="I33:J33"/>
    <mergeCell ref="I35:J35"/>
    <mergeCell ref="B31:H31"/>
    <mergeCell ref="L31:L32"/>
    <mergeCell ref="M31:M32"/>
    <mergeCell ref="B32:H32"/>
    <mergeCell ref="I32:J32"/>
    <mergeCell ref="B33:H33"/>
    <mergeCell ref="L33:L34"/>
    <mergeCell ref="M33:M34"/>
    <mergeCell ref="B34:H34"/>
    <mergeCell ref="I34:J34"/>
    <mergeCell ref="I21:J21"/>
    <mergeCell ref="I22:J22"/>
    <mergeCell ref="I23:J23"/>
    <mergeCell ref="I24:J24"/>
    <mergeCell ref="I25:J25"/>
    <mergeCell ref="I26:J26"/>
    <mergeCell ref="I27:J27"/>
    <mergeCell ref="I28:J28"/>
    <mergeCell ref="I29:J29"/>
    <mergeCell ref="I19:J19"/>
    <mergeCell ref="I20:J20"/>
    <mergeCell ref="B27:H27"/>
    <mergeCell ref="B28:H28"/>
    <mergeCell ref="B29:H29"/>
    <mergeCell ref="B30:H30"/>
    <mergeCell ref="L14:M14"/>
    <mergeCell ref="B61:K61"/>
    <mergeCell ref="B52:G52"/>
    <mergeCell ref="B53:K53"/>
    <mergeCell ref="H58:J58"/>
    <mergeCell ref="M19:M20"/>
    <mergeCell ref="M21:M22"/>
    <mergeCell ref="M23:M24"/>
    <mergeCell ref="M25:M26"/>
    <mergeCell ref="H47:J48"/>
    <mergeCell ref="H50:J50"/>
    <mergeCell ref="K50:K52"/>
    <mergeCell ref="H51:J52"/>
    <mergeCell ref="A44:J44"/>
    <mergeCell ref="L21:L22"/>
    <mergeCell ref="L23:L24"/>
    <mergeCell ref="A43:D43"/>
    <mergeCell ref="L45:L48"/>
    <mergeCell ref="M45:M48"/>
    <mergeCell ref="M49:M52"/>
    <mergeCell ref="H66:J66"/>
    <mergeCell ref="H67:J68"/>
    <mergeCell ref="B68:G68"/>
    <mergeCell ref="B57:K57"/>
    <mergeCell ref="B58:G58"/>
    <mergeCell ref="H62:J62"/>
    <mergeCell ref="B65:K65"/>
    <mergeCell ref="H55:J56"/>
    <mergeCell ref="K58:K60"/>
    <mergeCell ref="B59:G59"/>
    <mergeCell ref="H59:J60"/>
    <mergeCell ref="B60:G60"/>
    <mergeCell ref="H54:J54"/>
    <mergeCell ref="H81:K81"/>
    <mergeCell ref="H83:K83"/>
    <mergeCell ref="B50:G50"/>
    <mergeCell ref="B51:G51"/>
    <mergeCell ref="H11:I11"/>
    <mergeCell ref="J11:K11"/>
    <mergeCell ref="B26:H26"/>
    <mergeCell ref="B45:K45"/>
    <mergeCell ref="B46:G46"/>
    <mergeCell ref="H46:J46"/>
    <mergeCell ref="B47:G47"/>
    <mergeCell ref="B48:G48"/>
    <mergeCell ref="K46:K48"/>
    <mergeCell ref="A83:G83"/>
    <mergeCell ref="K62:K64"/>
    <mergeCell ref="K54:K56"/>
    <mergeCell ref="B66:G66"/>
    <mergeCell ref="B54:G54"/>
    <mergeCell ref="B55:G55"/>
    <mergeCell ref="B56:G56"/>
    <mergeCell ref="H70:J70"/>
    <mergeCell ref="K70:K72"/>
    <mergeCell ref="B71:G71"/>
    <mergeCell ref="H71:J72"/>
    <mergeCell ref="H10:I10"/>
    <mergeCell ref="J10:K10"/>
    <mergeCell ref="K19:K20"/>
    <mergeCell ref="K21:K22"/>
    <mergeCell ref="H12:I12"/>
    <mergeCell ref="J12:K12"/>
    <mergeCell ref="A84:G84"/>
    <mergeCell ref="H84:K84"/>
    <mergeCell ref="H78:K78"/>
    <mergeCell ref="A79:G79"/>
    <mergeCell ref="H79:K79"/>
    <mergeCell ref="A80:G80"/>
    <mergeCell ref="H80:K80"/>
    <mergeCell ref="A81:G81"/>
    <mergeCell ref="A37:K37"/>
    <mergeCell ref="A73:K73"/>
    <mergeCell ref="A74:D74"/>
    <mergeCell ref="A75:K75"/>
    <mergeCell ref="A76:D76"/>
    <mergeCell ref="A82:G82"/>
    <mergeCell ref="H82:K82"/>
    <mergeCell ref="B49:K49"/>
    <mergeCell ref="B69:K69"/>
    <mergeCell ref="B70:G70"/>
    <mergeCell ref="B72:G72"/>
    <mergeCell ref="A42:K42"/>
    <mergeCell ref="A1:K1"/>
    <mergeCell ref="A2:K2"/>
    <mergeCell ref="A3:K3"/>
    <mergeCell ref="A5:K5"/>
    <mergeCell ref="A6:F6"/>
    <mergeCell ref="L25:L26"/>
    <mergeCell ref="L17:L18"/>
    <mergeCell ref="A13:K13"/>
    <mergeCell ref="A14:K14"/>
    <mergeCell ref="A15:K15"/>
    <mergeCell ref="A16:K16"/>
    <mergeCell ref="B19:H19"/>
    <mergeCell ref="B20:H20"/>
    <mergeCell ref="B21:H21"/>
    <mergeCell ref="B22:H22"/>
    <mergeCell ref="B23:H23"/>
    <mergeCell ref="B24:H24"/>
    <mergeCell ref="B25:H25"/>
    <mergeCell ref="B12:C12"/>
    <mergeCell ref="D12:F12"/>
    <mergeCell ref="L19:L20"/>
    <mergeCell ref="B10:C10"/>
    <mergeCell ref="D10:F10"/>
    <mergeCell ref="M38:M39"/>
    <mergeCell ref="B39:H39"/>
    <mergeCell ref="M65:M68"/>
    <mergeCell ref="L69:L72"/>
    <mergeCell ref="M69:M72"/>
    <mergeCell ref="L53:L56"/>
    <mergeCell ref="M53:M56"/>
    <mergeCell ref="L57:L60"/>
    <mergeCell ref="M57:M60"/>
    <mergeCell ref="L61:L64"/>
    <mergeCell ref="M61:M64"/>
    <mergeCell ref="L65:L68"/>
    <mergeCell ref="L49:L52"/>
    <mergeCell ref="B38:H38"/>
    <mergeCell ref="I38:J39"/>
    <mergeCell ref="K38:K39"/>
    <mergeCell ref="L38:L39"/>
    <mergeCell ref="B62:G62"/>
    <mergeCell ref="B67:G67"/>
    <mergeCell ref="B63:G63"/>
    <mergeCell ref="H63:J64"/>
    <mergeCell ref="B64:G64"/>
    <mergeCell ref="K66:K68"/>
    <mergeCell ref="M17:M18"/>
    <mergeCell ref="G6:K6"/>
    <mergeCell ref="A18:H18"/>
    <mergeCell ref="A17:H17"/>
    <mergeCell ref="I17:J18"/>
    <mergeCell ref="K17:K18"/>
    <mergeCell ref="B40:H40"/>
    <mergeCell ref="I40:J41"/>
    <mergeCell ref="K40:K41"/>
    <mergeCell ref="L40:L41"/>
    <mergeCell ref="M40:M41"/>
    <mergeCell ref="B41:H41"/>
    <mergeCell ref="B7:F7"/>
    <mergeCell ref="B8:C8"/>
    <mergeCell ref="D8:F8"/>
    <mergeCell ref="B11:C11"/>
    <mergeCell ref="D11:F11"/>
    <mergeCell ref="B9:C9"/>
    <mergeCell ref="D9:F9"/>
    <mergeCell ref="H7:K7"/>
    <mergeCell ref="H8:I8"/>
    <mergeCell ref="J8:K8"/>
    <mergeCell ref="H9:I9"/>
    <mergeCell ref="J9:K9"/>
  </mergeCells>
  <dataValidations count="2">
    <dataValidation type="list" allowBlank="1" showErrorMessage="1" sqref="A14" xr:uid="{00000000-0002-0000-0600-000000000000}">
      <formula1>"ISTIMEWA,BAIK,BUTUH PERBAIKAN,KURANG/MISSCONDUCT,SANGAT KURANG,ISTIMEWA/ BAIK/ BUTUH PERBAIKAN/ KURANG/ SANGAT KURANG"</formula1>
    </dataValidation>
    <dataValidation type="list" allowBlank="1" showErrorMessage="1" sqref="A43 A74" xr:uid="{00000000-0002-0000-0600-000001000000}">
      <formula1>"DI ATAS EKSPEKTASI,SESUAI EKSPEKTASI,DI BAWAH EKSPEKTASI,DI ATAS EKSPEKTASI/ SESUAI EKSPEKTASI/ DIBAWAH EKSPEKTASI**"</formula1>
    </dataValidation>
  </dataValidations>
  <hyperlinks>
    <hyperlink ref="I22" r:id="rId1" xr:uid="{0D2EBC66-6C95-452C-BB5B-7D10F5F10BA0}"/>
    <hyperlink ref="I24" r:id="rId2" xr:uid="{89B31E84-324C-492B-BE6E-9F1BAECBB22F}"/>
    <hyperlink ref="I26" r:id="rId3" xr:uid="{AAC16806-F5F5-45C3-929A-7C6576A02921}"/>
    <hyperlink ref="I28" r:id="rId4" xr:uid="{783257A5-97DC-4485-8582-AAE903AF3B42}"/>
    <hyperlink ref="I30" r:id="rId5" xr:uid="{BC47F9D4-0F4E-4A32-A2EC-2D73F67EA1B0}"/>
    <hyperlink ref="I32" r:id="rId6" xr:uid="{1DF40013-5A29-46CB-9F23-DB01845382FD}"/>
    <hyperlink ref="I34" r:id="rId7" xr:uid="{BC0F9A80-1BF1-4EB8-9AEC-088DEEF98C95}"/>
    <hyperlink ref="I36" r:id="rId8" xr:uid="{ED1AED18-52FA-4AFE-A9EA-B523FAD4064B}"/>
  </hyperlinks>
  <pageMargins left="0.7" right="0.7" top="0.75" bottom="0.75" header="0" footer="0"/>
  <pageSetup paperSize="9" scale="74" fitToHeight="0" orientation="landscape" r:id="rId9"/>
  <rowBreaks count="3" manualBreakCount="3">
    <brk id="22" max="10" man="1"/>
    <brk id="41" max="10" man="1"/>
    <brk id="64" max="10" man="1"/>
  </rowBreak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PD!$B$13:$B$16</xm:f>
          </x14:formula1>
          <xm:sqref>L38:L41 L45:L72 L19:L36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K55"/>
  <sheetViews>
    <sheetView tabSelected="1" view="pageBreakPreview" topLeftCell="A28" zoomScaleNormal="100" zoomScaleSheetLayoutView="100" workbookViewId="0">
      <selection activeCell="B43" sqref="B43"/>
    </sheetView>
  </sheetViews>
  <sheetFormatPr defaultColWidth="8.73046875" defaultRowHeight="14.25"/>
  <cols>
    <col min="1" max="1" width="4" style="1" customWidth="1"/>
    <col min="2" max="2" width="37.1328125" customWidth="1"/>
    <col min="3" max="3" width="2.265625" style="81" customWidth="1"/>
    <col min="4" max="4" width="41.73046875" customWidth="1"/>
    <col min="5" max="5" width="3.73046875" customWidth="1"/>
    <col min="6" max="6" width="2.73046875" hidden="1" customWidth="1"/>
    <col min="7" max="7" width="4" hidden="1" customWidth="1"/>
    <col min="8" max="8" width="37.73046875" hidden="1" customWidth="1"/>
    <col min="9" max="9" width="2.265625" hidden="1" customWidth="1"/>
    <col min="10" max="10" width="39.73046875" hidden="1" customWidth="1"/>
    <col min="11" max="11" width="2.73046875" hidden="1" customWidth="1"/>
    <col min="12" max="12" width="0" hidden="1" customWidth="1"/>
  </cols>
  <sheetData>
    <row r="1" spans="1:10" ht="18">
      <c r="A1" s="80" t="s">
        <v>159</v>
      </c>
      <c r="G1" s="80" t="s">
        <v>160</v>
      </c>
      <c r="I1" s="81"/>
    </row>
    <row r="2" spans="1:10">
      <c r="G2" s="1"/>
      <c r="I2" s="81"/>
    </row>
    <row r="3" spans="1:10">
      <c r="G3" s="154" t="s">
        <v>218</v>
      </c>
      <c r="H3" s="154"/>
      <c r="I3" s="154"/>
      <c r="J3" s="154"/>
    </row>
    <row r="4" spans="1:10">
      <c r="G4" s="154"/>
      <c r="H4" s="154"/>
      <c r="I4" s="154"/>
      <c r="J4" s="154"/>
    </row>
    <row r="5" spans="1:10">
      <c r="G5" s="154"/>
      <c r="H5" s="154"/>
      <c r="I5" s="154"/>
      <c r="J5" s="154"/>
    </row>
    <row r="6" spans="1:10" ht="14.65" customHeight="1">
      <c r="A6" s="151" t="e" vm="1">
        <v>#VALUE!</v>
      </c>
      <c r="B6" s="152"/>
      <c r="C6" s="152"/>
      <c r="D6" s="152"/>
      <c r="G6" s="154"/>
      <c r="H6" s="154"/>
      <c r="I6" s="154"/>
      <c r="J6" s="154"/>
    </row>
    <row r="7" spans="1:10" ht="14.65" customHeight="1">
      <c r="A7" s="152"/>
      <c r="B7" s="152"/>
      <c r="C7" s="152"/>
      <c r="D7" s="152"/>
      <c r="G7" s="154"/>
      <c r="H7" s="154"/>
      <c r="I7" s="154"/>
      <c r="J7" s="154"/>
    </row>
    <row r="8" spans="1:10" ht="14.65" customHeight="1">
      <c r="A8" s="152"/>
      <c r="B8" s="152"/>
      <c r="C8" s="152"/>
      <c r="D8" s="152"/>
      <c r="G8" s="153" t="s">
        <v>177</v>
      </c>
      <c r="H8" s="153"/>
      <c r="I8" s="153"/>
      <c r="J8" s="153"/>
    </row>
    <row r="9" spans="1:10" ht="14.65" customHeight="1">
      <c r="A9" s="152"/>
      <c r="B9" s="152"/>
      <c r="C9" s="152"/>
      <c r="D9" s="152"/>
      <c r="G9" s="82"/>
      <c r="H9" s="82"/>
      <c r="I9" s="82"/>
      <c r="J9" s="82"/>
    </row>
    <row r="10" spans="1:10" ht="14.65" customHeight="1">
      <c r="A10" s="152"/>
      <c r="B10" s="152"/>
      <c r="C10" s="152"/>
      <c r="D10" s="152"/>
      <c r="G10" s="134" t="s">
        <v>161</v>
      </c>
      <c r="H10" s="134"/>
      <c r="I10" s="134"/>
      <c r="J10" s="134"/>
    </row>
    <row r="11" spans="1:10" ht="14.65" customHeight="1">
      <c r="A11" s="152"/>
      <c r="B11" s="152"/>
      <c r="C11" s="152"/>
      <c r="D11" s="152"/>
      <c r="G11" s="143" t="s">
        <v>162</v>
      </c>
      <c r="H11" s="143"/>
      <c r="I11" s="83" t="s">
        <v>2</v>
      </c>
      <c r="J11" s="84"/>
    </row>
    <row r="12" spans="1:10">
      <c r="A12" s="153" t="s">
        <v>177</v>
      </c>
      <c r="B12" s="153"/>
      <c r="C12" s="153"/>
      <c r="D12" s="153"/>
      <c r="G12" s="144"/>
      <c r="H12" s="144"/>
      <c r="I12" s="85" t="s">
        <v>163</v>
      </c>
    </row>
    <row r="13" spans="1:10">
      <c r="A13" s="82"/>
      <c r="B13" s="82"/>
      <c r="C13" s="82"/>
      <c r="D13" s="82"/>
      <c r="G13" s="86">
        <v>1</v>
      </c>
      <c r="H13" s="87" t="s">
        <v>3</v>
      </c>
      <c r="I13" s="88"/>
      <c r="J13" s="89"/>
    </row>
    <row r="14" spans="1:10">
      <c r="A14" s="134" t="s">
        <v>161</v>
      </c>
      <c r="B14" s="134"/>
      <c r="C14" s="134"/>
      <c r="D14" s="134"/>
      <c r="G14" s="90"/>
      <c r="H14" s="91" t="s">
        <v>5</v>
      </c>
      <c r="I14" s="92" t="s">
        <v>164</v>
      </c>
      <c r="J14" s="91" t="str">
        <f>D18</f>
        <v>Dr. Elizabeth, S.E, M.M.</v>
      </c>
    </row>
    <row r="15" spans="1:10">
      <c r="A15" s="142" t="s">
        <v>239</v>
      </c>
      <c r="B15" s="143"/>
      <c r="C15" s="83" t="s">
        <v>2</v>
      </c>
      <c r="D15" s="84"/>
      <c r="G15" s="90"/>
      <c r="H15" s="91" t="s">
        <v>6</v>
      </c>
      <c r="I15" s="92" t="s">
        <v>164</v>
      </c>
      <c r="J15" s="91" t="str">
        <f>D19</f>
        <v>0313038106</v>
      </c>
    </row>
    <row r="16" spans="1:10">
      <c r="A16" s="144"/>
      <c r="B16" s="144"/>
      <c r="C16" s="130" t="s">
        <v>270</v>
      </c>
      <c r="D16" s="10"/>
      <c r="G16" s="90"/>
      <c r="H16" s="91" t="s">
        <v>7</v>
      </c>
      <c r="I16" s="92" t="s">
        <v>164</v>
      </c>
      <c r="J16" s="91" t="str">
        <f>D20</f>
        <v>Penata Muda Tk. I - III/b, 1 Okt 2019</v>
      </c>
    </row>
    <row r="17" spans="1:10">
      <c r="A17" s="86">
        <v>1</v>
      </c>
      <c r="B17" s="87" t="s">
        <v>3</v>
      </c>
      <c r="C17" s="88"/>
      <c r="D17" s="89"/>
      <c r="G17" s="90"/>
      <c r="H17" s="91" t="s">
        <v>8</v>
      </c>
      <c r="I17" s="92" t="s">
        <v>164</v>
      </c>
      <c r="J17" s="91" t="str">
        <f>D21</f>
        <v>Asisten Ahli, 1 Des 2016</v>
      </c>
    </row>
    <row r="18" spans="1:10">
      <c r="A18" s="90"/>
      <c r="B18" s="91" t="s">
        <v>5</v>
      </c>
      <c r="C18" s="92" t="s">
        <v>164</v>
      </c>
      <c r="D18" s="91" t="str">
        <f>'Evaluasi Pegawai'!D8:F8</f>
        <v>Dr. Elizabeth, S.E, M.M.</v>
      </c>
      <c r="G18" s="93"/>
      <c r="H18" s="91" t="s">
        <v>9</v>
      </c>
      <c r="I18" s="92" t="s">
        <v>164</v>
      </c>
      <c r="J18" s="91" t="str">
        <f>D22</f>
        <v>Fakultas Ekonomi dan Bisnis</v>
      </c>
    </row>
    <row r="19" spans="1:10">
      <c r="A19" s="90"/>
      <c r="B19" s="91" t="s">
        <v>6</v>
      </c>
      <c r="C19" s="92" t="s">
        <v>164</v>
      </c>
      <c r="D19" s="91" t="str">
        <f>'Evaluasi Pegawai'!D9:F9</f>
        <v>0313038106</v>
      </c>
      <c r="G19" s="90">
        <v>2</v>
      </c>
      <c r="H19" s="87" t="s">
        <v>4</v>
      </c>
      <c r="I19" s="88"/>
      <c r="J19" s="89"/>
    </row>
    <row r="20" spans="1:10">
      <c r="A20" s="90"/>
      <c r="B20" s="91" t="s">
        <v>7</v>
      </c>
      <c r="C20" s="92" t="s">
        <v>164</v>
      </c>
      <c r="D20" s="91" t="str">
        <f>'Evaluasi Pegawai'!D10:F10</f>
        <v>Penata Muda Tk. I - III/b, 1 Okt 2019</v>
      </c>
      <c r="G20" s="90"/>
      <c r="H20" s="91" t="s">
        <v>5</v>
      </c>
      <c r="I20" s="92" t="s">
        <v>164</v>
      </c>
      <c r="J20" s="94" t="str">
        <f>D24</f>
        <v>Dr. Yugi Setyarko, SE., MM</v>
      </c>
    </row>
    <row r="21" spans="1:10">
      <c r="A21" s="90"/>
      <c r="B21" s="91" t="s">
        <v>8</v>
      </c>
      <c r="C21" s="92" t="s">
        <v>164</v>
      </c>
      <c r="D21" s="91" t="str">
        <f>'Evaluasi Pegawai'!D11:F11</f>
        <v>Asisten Ahli, 1 Des 2016</v>
      </c>
      <c r="G21" s="90"/>
      <c r="H21" s="91" t="s">
        <v>6</v>
      </c>
      <c r="I21" s="92" t="s">
        <v>164</v>
      </c>
      <c r="J21" s="94" t="str">
        <f>D25</f>
        <v>0306047502</v>
      </c>
    </row>
    <row r="22" spans="1:10">
      <c r="A22" s="93"/>
      <c r="B22" s="91" t="s">
        <v>9</v>
      </c>
      <c r="C22" s="92" t="s">
        <v>164</v>
      </c>
      <c r="D22" s="91" t="str">
        <f>'Evaluasi Pegawai'!D12:F12</f>
        <v>Fakultas Ekonomi dan Bisnis</v>
      </c>
      <c r="G22" s="90"/>
      <c r="H22" s="91" t="s">
        <v>7</v>
      </c>
      <c r="I22" s="92" t="s">
        <v>164</v>
      </c>
      <c r="J22" s="94" t="str">
        <f>D26</f>
        <v>Penata, III/С</v>
      </c>
    </row>
    <row r="23" spans="1:10">
      <c r="A23" s="90">
        <v>2</v>
      </c>
      <c r="B23" s="87" t="s">
        <v>4</v>
      </c>
      <c r="C23" s="88"/>
      <c r="D23" s="89"/>
      <c r="G23" s="90"/>
      <c r="H23" s="91" t="s">
        <v>8</v>
      </c>
      <c r="I23" s="92" t="s">
        <v>164</v>
      </c>
      <c r="J23" s="94" t="str">
        <f>D27</f>
        <v>Lektor</v>
      </c>
    </row>
    <row r="24" spans="1:10">
      <c r="A24" s="90"/>
      <c r="B24" s="91" t="s">
        <v>5</v>
      </c>
      <c r="C24" s="92" t="s">
        <v>164</v>
      </c>
      <c r="D24" s="94" t="str">
        <f>'Evaluasi Pegawai'!J8</f>
        <v>Dr. Yugi Setyarko, SE., MM</v>
      </c>
      <c r="G24" s="93"/>
      <c r="H24" s="91" t="s">
        <v>9</v>
      </c>
      <c r="I24" s="92" t="s">
        <v>164</v>
      </c>
      <c r="J24" s="94" t="str">
        <f>D28</f>
        <v>Fakultas Ekonomi dan Bisnis</v>
      </c>
    </row>
    <row r="25" spans="1:10">
      <c r="A25" s="90"/>
      <c r="B25" s="91" t="s">
        <v>6</v>
      </c>
      <c r="C25" s="92" t="s">
        <v>164</v>
      </c>
      <c r="D25" s="94" t="str">
        <f>'Evaluasi Pegawai'!J9</f>
        <v>0306047502</v>
      </c>
      <c r="G25" s="90">
        <v>3</v>
      </c>
      <c r="H25" s="87" t="s">
        <v>165</v>
      </c>
      <c r="I25" s="88"/>
      <c r="J25" s="89"/>
    </row>
    <row r="26" spans="1:10">
      <c r="A26" s="90"/>
      <c r="B26" s="91" t="s">
        <v>7</v>
      </c>
      <c r="C26" s="92" t="s">
        <v>164</v>
      </c>
      <c r="D26" s="94" t="str">
        <f>'Evaluasi Pegawai'!J10</f>
        <v>Penata, III/С</v>
      </c>
      <c r="G26" s="90"/>
      <c r="H26" s="91" t="s">
        <v>5</v>
      </c>
      <c r="I26" s="92" t="s">
        <v>164</v>
      </c>
      <c r="J26" s="94"/>
    </row>
    <row r="27" spans="1:10">
      <c r="A27" s="90"/>
      <c r="B27" s="91" t="s">
        <v>8</v>
      </c>
      <c r="C27" s="92" t="s">
        <v>164</v>
      </c>
      <c r="D27" s="94" t="str">
        <f>'Evaluasi Pegawai'!J11</f>
        <v>Lektor</v>
      </c>
      <c r="G27" s="90"/>
      <c r="H27" s="91" t="s">
        <v>6</v>
      </c>
      <c r="I27" s="92" t="s">
        <v>164</v>
      </c>
      <c r="J27" s="94"/>
    </row>
    <row r="28" spans="1:10">
      <c r="A28" s="93"/>
      <c r="B28" s="91" t="s">
        <v>9</v>
      </c>
      <c r="C28" s="92" t="s">
        <v>164</v>
      </c>
      <c r="D28" s="94" t="str">
        <f>'Evaluasi Pegawai'!J12</f>
        <v>Fakultas Ekonomi dan Bisnis</v>
      </c>
      <c r="G28" s="90"/>
      <c r="H28" s="91" t="s">
        <v>7</v>
      </c>
      <c r="I28" s="92" t="s">
        <v>164</v>
      </c>
      <c r="J28" s="94"/>
    </row>
    <row r="29" spans="1:10">
      <c r="A29" s="90">
        <v>3</v>
      </c>
      <c r="B29" s="87" t="s">
        <v>165</v>
      </c>
      <c r="C29" s="88"/>
      <c r="D29" s="89"/>
      <c r="G29" s="90"/>
      <c r="H29" s="91" t="s">
        <v>8</v>
      </c>
      <c r="I29" s="92" t="s">
        <v>164</v>
      </c>
      <c r="J29" s="94"/>
    </row>
    <row r="30" spans="1:10">
      <c r="A30" s="90"/>
      <c r="B30" s="91" t="s">
        <v>5</v>
      </c>
      <c r="C30" s="92" t="s">
        <v>164</v>
      </c>
      <c r="D30" s="94" t="s">
        <v>237</v>
      </c>
      <c r="G30" s="90"/>
      <c r="H30" s="91" t="s">
        <v>9</v>
      </c>
      <c r="I30" s="92" t="s">
        <v>164</v>
      </c>
      <c r="J30" s="94"/>
    </row>
    <row r="31" spans="1:10">
      <c r="A31" s="90"/>
      <c r="B31" s="91" t="s">
        <v>6</v>
      </c>
      <c r="C31" s="92" t="s">
        <v>164</v>
      </c>
      <c r="D31" s="124" t="s">
        <v>238</v>
      </c>
      <c r="G31" s="86">
        <v>4</v>
      </c>
      <c r="H31" s="87" t="s">
        <v>166</v>
      </c>
      <c r="I31" s="88"/>
      <c r="J31" s="89"/>
    </row>
    <row r="32" spans="1:10">
      <c r="A32" s="90"/>
      <c r="B32" s="91" t="s">
        <v>7</v>
      </c>
      <c r="C32" s="92" t="s">
        <v>164</v>
      </c>
      <c r="D32" s="125" t="s">
        <v>257</v>
      </c>
      <c r="G32" s="95"/>
      <c r="H32" s="91" t="s">
        <v>167</v>
      </c>
      <c r="I32" s="92" t="s">
        <v>164</v>
      </c>
      <c r="J32" s="96" t="str">
        <f>D36</f>
        <v>BAIK</v>
      </c>
    </row>
    <row r="33" spans="1:10">
      <c r="A33" s="90"/>
      <c r="B33" s="91" t="s">
        <v>8</v>
      </c>
      <c r="C33" s="92" t="s">
        <v>164</v>
      </c>
      <c r="D33" s="131" t="s">
        <v>258</v>
      </c>
      <c r="G33" s="93"/>
      <c r="H33" s="91" t="s">
        <v>168</v>
      </c>
      <c r="I33" s="92" t="s">
        <v>164</v>
      </c>
      <c r="J33" s="96" t="str">
        <f>D37</f>
        <v>BAIK</v>
      </c>
    </row>
    <row r="34" spans="1:10">
      <c r="A34" s="90"/>
      <c r="B34" s="91" t="s">
        <v>9</v>
      </c>
      <c r="C34" s="92" t="s">
        <v>164</v>
      </c>
      <c r="D34" s="94" t="s">
        <v>222</v>
      </c>
      <c r="G34" s="90">
        <v>5</v>
      </c>
      <c r="H34" s="87" t="s">
        <v>169</v>
      </c>
      <c r="I34" s="88"/>
      <c r="J34" s="89"/>
    </row>
    <row r="35" spans="1:10">
      <c r="A35" s="86">
        <v>4</v>
      </c>
      <c r="B35" s="87" t="s">
        <v>166</v>
      </c>
      <c r="C35" s="88"/>
      <c r="D35" s="89"/>
      <c r="G35" s="93"/>
      <c r="H35" s="145"/>
      <c r="I35" s="146"/>
      <c r="J35" s="147"/>
    </row>
    <row r="36" spans="1:10">
      <c r="A36" s="95"/>
      <c r="B36" s="91" t="s">
        <v>167</v>
      </c>
      <c r="C36" s="92" t="s">
        <v>164</v>
      </c>
      <c r="D36" s="96" t="str">
        <f>'Evaluasi Pegawai'!A14</f>
        <v>BAIK</v>
      </c>
      <c r="G36" s="86">
        <v>6</v>
      </c>
      <c r="H36" s="87" t="s">
        <v>170</v>
      </c>
      <c r="I36" s="88"/>
      <c r="J36" s="89"/>
    </row>
    <row r="37" spans="1:10">
      <c r="A37" s="93"/>
      <c r="B37" s="91" t="s">
        <v>168</v>
      </c>
      <c r="C37" s="92" t="s">
        <v>164</v>
      </c>
      <c r="D37" s="96" t="str">
        <f>'Evaluasi Pegawai'!A76</f>
        <v>BAIK</v>
      </c>
      <c r="G37" s="93"/>
      <c r="H37" s="148"/>
      <c r="I37" s="149"/>
      <c r="J37" s="150"/>
    </row>
    <row r="38" spans="1:10">
      <c r="A38" s="90">
        <v>5</v>
      </c>
      <c r="B38" s="87" t="s">
        <v>169</v>
      </c>
      <c r="C38" s="88"/>
      <c r="D38" s="89"/>
      <c r="G38" s="90">
        <v>7</v>
      </c>
      <c r="H38" s="87" t="s">
        <v>169</v>
      </c>
      <c r="I38" s="88"/>
      <c r="J38" s="89"/>
    </row>
    <row r="39" spans="1:10">
      <c r="A39" s="93"/>
      <c r="B39" s="145"/>
      <c r="C39" s="146"/>
      <c r="D39" s="147"/>
      <c r="G39" s="93"/>
      <c r="H39" s="145"/>
      <c r="I39" s="146"/>
      <c r="J39" s="147"/>
    </row>
    <row r="40" spans="1:10">
      <c r="A40" s="97"/>
      <c r="B40" s="129" t="s">
        <v>272</v>
      </c>
      <c r="C40" s="99"/>
      <c r="D40" s="128" t="s">
        <v>271</v>
      </c>
      <c r="G40" s="90">
        <v>8</v>
      </c>
      <c r="H40" s="87" t="s">
        <v>169</v>
      </c>
      <c r="I40" s="88"/>
      <c r="J40" s="89"/>
    </row>
    <row r="41" spans="1:10">
      <c r="A41" s="101"/>
      <c r="B41" s="1" t="s">
        <v>171</v>
      </c>
      <c r="D41" s="102" t="s">
        <v>172</v>
      </c>
      <c r="G41" s="93"/>
      <c r="H41" s="145"/>
      <c r="I41" s="146"/>
      <c r="J41" s="147"/>
    </row>
    <row r="42" spans="1:10" ht="28.5">
      <c r="A42" s="101"/>
      <c r="B42" s="1"/>
      <c r="D42" s="103"/>
      <c r="G42" s="97"/>
      <c r="H42" s="98" t="s">
        <v>173</v>
      </c>
      <c r="I42" s="99"/>
      <c r="J42" s="100" t="s">
        <v>174</v>
      </c>
    </row>
    <row r="43" spans="1:10">
      <c r="A43" s="101"/>
      <c r="B43" s="1" t="str">
        <f>D18</f>
        <v>Dr. Elizabeth, S.E, M.M.</v>
      </c>
      <c r="D43" s="104" t="str">
        <f>D24</f>
        <v>Dr. Yugi Setyarko, SE., MM</v>
      </c>
      <c r="G43" s="101"/>
      <c r="H43" s="1" t="s">
        <v>171</v>
      </c>
      <c r="I43" s="81"/>
      <c r="J43" s="102" t="s">
        <v>172</v>
      </c>
    </row>
    <row r="44" spans="1:10">
      <c r="A44" s="101"/>
      <c r="B44" s="1" t="str">
        <f>"NIP "&amp;D19</f>
        <v>NIP 0313038106</v>
      </c>
      <c r="D44" s="104" t="str">
        <f>"NIP "&amp;D25</f>
        <v>NIP 0306047502</v>
      </c>
      <c r="G44" s="101"/>
      <c r="H44" s="1"/>
      <c r="I44" s="81"/>
      <c r="J44" s="103"/>
    </row>
    <row r="45" spans="1:10">
      <c r="A45" s="105"/>
      <c r="B45" s="106"/>
      <c r="C45" s="107"/>
      <c r="D45" s="108"/>
      <c r="G45" s="101"/>
      <c r="H45" s="1" t="str">
        <f>J14</f>
        <v>Dr. Elizabeth, S.E, M.M.</v>
      </c>
      <c r="I45" s="81"/>
      <c r="J45" s="104" t="str">
        <f>J20</f>
        <v>Dr. Yugi Setyarko, SE., MM</v>
      </c>
    </row>
    <row r="46" spans="1:10">
      <c r="G46" s="101"/>
      <c r="H46" s="1" t="str">
        <f>"NIP "&amp;J15</f>
        <v>NIP 0313038106</v>
      </c>
      <c r="I46" s="81"/>
      <c r="J46" s="104" t="str">
        <f>"NIP "&amp;J21</f>
        <v>NIP 0306047502</v>
      </c>
    </row>
    <row r="47" spans="1:10">
      <c r="G47" s="101"/>
      <c r="H47" s="1"/>
      <c r="I47" s="81"/>
      <c r="J47" s="104"/>
    </row>
    <row r="48" spans="1:10">
      <c r="G48" s="101"/>
      <c r="H48" s="135" t="s">
        <v>175</v>
      </c>
      <c r="I48" s="135"/>
      <c r="J48" s="136"/>
    </row>
    <row r="49" spans="7:10">
      <c r="G49" s="101"/>
      <c r="H49" s="137" t="s">
        <v>176</v>
      </c>
      <c r="I49" s="137"/>
      <c r="J49" s="138"/>
    </row>
    <row r="50" spans="7:10">
      <c r="G50" s="101"/>
      <c r="H50" s="1"/>
      <c r="I50" s="1"/>
      <c r="J50" s="102"/>
    </row>
    <row r="51" spans="7:10">
      <c r="G51" s="101"/>
      <c r="H51" s="1"/>
      <c r="I51" s="1"/>
      <c r="J51" s="102"/>
    </row>
    <row r="52" spans="7:10">
      <c r="G52" s="101"/>
      <c r="I52" s="81"/>
      <c r="J52" s="104"/>
    </row>
    <row r="53" spans="7:10">
      <c r="G53" s="101"/>
      <c r="H53" s="139">
        <f>J26</f>
        <v>0</v>
      </c>
      <c r="I53" s="140"/>
      <c r="J53" s="141"/>
    </row>
    <row r="54" spans="7:10">
      <c r="G54" s="101"/>
      <c r="H54" s="139" t="str">
        <f>"NIP "&amp;J27</f>
        <v xml:space="preserve">NIP </v>
      </c>
      <c r="I54" s="140"/>
      <c r="J54" s="141"/>
    </row>
    <row r="55" spans="7:10">
      <c r="G55" s="105"/>
      <c r="H55" s="106"/>
      <c r="I55" s="107"/>
      <c r="J55" s="108"/>
    </row>
  </sheetData>
  <mergeCells count="17">
    <mergeCell ref="A6:D11"/>
    <mergeCell ref="G8:J8"/>
    <mergeCell ref="G10:J10"/>
    <mergeCell ref="G11:H12"/>
    <mergeCell ref="A12:D12"/>
    <mergeCell ref="G3:J7"/>
    <mergeCell ref="A14:D14"/>
    <mergeCell ref="H48:J48"/>
    <mergeCell ref="H49:J49"/>
    <mergeCell ref="H53:J53"/>
    <mergeCell ref="H54:J54"/>
    <mergeCell ref="A15:B16"/>
    <mergeCell ref="H35:J35"/>
    <mergeCell ref="H37:J37"/>
    <mergeCell ref="B39:D39"/>
    <mergeCell ref="H39:J39"/>
    <mergeCell ref="H41:J41"/>
  </mergeCells>
  <pageMargins left="0.7" right="0.7" top="0.75" bottom="0.75" header="0.3" footer="0.3"/>
  <pageSetup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100"/>
  <sheetViews>
    <sheetView workbookViewId="0">
      <selection activeCell="D22" sqref="D22:E26"/>
    </sheetView>
  </sheetViews>
  <sheetFormatPr defaultColWidth="14.3984375" defaultRowHeight="15" customHeight="1"/>
  <cols>
    <col min="1" max="1" width="18.73046875" customWidth="1"/>
    <col min="2" max="2" width="13.73046875" customWidth="1"/>
    <col min="3" max="3" width="8.73046875" customWidth="1"/>
    <col min="4" max="4" width="18.73046875" customWidth="1"/>
    <col min="5" max="5" width="13.73046875" customWidth="1"/>
    <col min="6" max="6" width="8.73046875" customWidth="1"/>
    <col min="7" max="7" width="18.73046875" customWidth="1"/>
    <col min="8" max="8" width="13.73046875" customWidth="1"/>
    <col min="9" max="9" width="8.73046875" customWidth="1"/>
    <col min="10" max="10" width="18.73046875" customWidth="1"/>
    <col min="11" max="11" width="13.73046875" customWidth="1"/>
    <col min="12" max="12" width="8.73046875" customWidth="1"/>
    <col min="13" max="13" width="18.73046875" customWidth="1"/>
    <col min="14" max="14" width="13.73046875" customWidth="1"/>
    <col min="15" max="15" width="8.73046875" customWidth="1"/>
  </cols>
  <sheetData>
    <row r="1" spans="1:15" ht="14.25" customHeight="1">
      <c r="A1" s="290" t="s">
        <v>78</v>
      </c>
      <c r="B1" s="188"/>
      <c r="D1" s="290" t="s">
        <v>79</v>
      </c>
      <c r="E1" s="188"/>
      <c r="G1" s="290" t="s">
        <v>80</v>
      </c>
      <c r="H1" s="188"/>
      <c r="J1" s="290" t="s">
        <v>81</v>
      </c>
      <c r="K1" s="188"/>
      <c r="M1" s="290" t="s">
        <v>82</v>
      </c>
      <c r="N1" s="188"/>
    </row>
    <row r="2" spans="1:15" ht="14.25" customHeight="1">
      <c r="A2" s="23" t="s">
        <v>83</v>
      </c>
      <c r="B2" s="23" t="s">
        <v>84</v>
      </c>
      <c r="D2" s="23" t="s">
        <v>83</v>
      </c>
      <c r="E2" s="23" t="s">
        <v>84</v>
      </c>
      <c r="G2" s="23" t="s">
        <v>83</v>
      </c>
      <c r="H2" s="23" t="s">
        <v>84</v>
      </c>
      <c r="J2" s="23" t="s">
        <v>83</v>
      </c>
      <c r="K2" s="23" t="s">
        <v>84</v>
      </c>
      <c r="M2" s="23" t="s">
        <v>83</v>
      </c>
      <c r="N2" s="23" t="s">
        <v>84</v>
      </c>
    </row>
    <row r="3" spans="1:15" ht="14.25" customHeight="1">
      <c r="A3" s="6" t="s">
        <v>82</v>
      </c>
      <c r="B3" s="24">
        <f>B4*C3</f>
        <v>0</v>
      </c>
      <c r="C3" s="25">
        <v>0</v>
      </c>
      <c r="D3" s="6" t="s">
        <v>82</v>
      </c>
      <c r="E3" s="24">
        <f>$E$8*F3</f>
        <v>8.3333333333333321</v>
      </c>
      <c r="F3" s="25">
        <v>8.3333333333333329E-2</v>
      </c>
      <c r="G3" s="6" t="s">
        <v>82</v>
      </c>
      <c r="H3" s="24">
        <f>$H$8*I3</f>
        <v>12.5</v>
      </c>
      <c r="I3" s="25">
        <v>0.125</v>
      </c>
      <c r="J3" s="6" t="s">
        <v>82</v>
      </c>
      <c r="K3" s="24">
        <f>$K$8*L3</f>
        <v>8.3333333333333321</v>
      </c>
      <c r="L3" s="25">
        <v>8.3333333333333329E-2</v>
      </c>
      <c r="M3" s="6" t="s">
        <v>82</v>
      </c>
      <c r="N3" s="24">
        <f>$N$8*O3</f>
        <v>54.166666666666664</v>
      </c>
      <c r="O3" s="25">
        <v>0.54166666666666663</v>
      </c>
    </row>
    <row r="4" spans="1:15" ht="14.25" customHeight="1">
      <c r="A4" s="6" t="s">
        <v>85</v>
      </c>
      <c r="B4" s="24">
        <f>B5*C4</f>
        <v>8.2284432870370364E-2</v>
      </c>
      <c r="C4" s="25">
        <v>4.1666666666666664E-2</v>
      </c>
      <c r="D4" s="6" t="s">
        <v>86</v>
      </c>
      <c r="E4" s="24">
        <f>$E$8*F4</f>
        <v>12.5</v>
      </c>
      <c r="F4" s="25">
        <v>0.125</v>
      </c>
      <c r="G4" s="6" t="s">
        <v>87</v>
      </c>
      <c r="H4" s="24">
        <f>$H$8*I4</f>
        <v>16.666666666666664</v>
      </c>
      <c r="I4" s="25">
        <v>0.16666666666666666</v>
      </c>
      <c r="J4" s="6" t="s">
        <v>88</v>
      </c>
      <c r="K4" s="24">
        <f>$K$8*L4</f>
        <v>45.833333333333329</v>
      </c>
      <c r="L4" s="25">
        <v>0.45833333333333331</v>
      </c>
      <c r="M4" s="6" t="s">
        <v>89</v>
      </c>
      <c r="N4" s="24">
        <f>$N$8*O4</f>
        <v>29.166666666666668</v>
      </c>
      <c r="O4" s="25">
        <v>0.29166666666666669</v>
      </c>
    </row>
    <row r="5" spans="1:15" ht="14.25" customHeight="1">
      <c r="A5" s="6" t="s">
        <v>80</v>
      </c>
      <c r="B5" s="24">
        <f>B6*C5</f>
        <v>1.9748263888888888</v>
      </c>
      <c r="C5" s="25">
        <v>0.125</v>
      </c>
      <c r="D5" s="6" t="s">
        <v>80</v>
      </c>
      <c r="E5" s="24">
        <f>$E$8*F5</f>
        <v>25</v>
      </c>
      <c r="F5" s="25">
        <v>0.25</v>
      </c>
      <c r="G5" s="6" t="s">
        <v>80</v>
      </c>
      <c r="H5" s="24">
        <f>$H$8*I5</f>
        <v>41.666666666666671</v>
      </c>
      <c r="I5" s="25">
        <v>0.41666666666666669</v>
      </c>
      <c r="J5" s="6" t="s">
        <v>80</v>
      </c>
      <c r="K5" s="24">
        <f>$K$8*L5</f>
        <v>25</v>
      </c>
      <c r="L5" s="25">
        <v>0.25</v>
      </c>
      <c r="M5" s="6" t="s">
        <v>80</v>
      </c>
      <c r="N5" s="24">
        <f>$N$8*O5</f>
        <v>12.5</v>
      </c>
      <c r="O5" s="25">
        <v>0.125</v>
      </c>
    </row>
    <row r="6" spans="1:15" ht="14.25" customHeight="1">
      <c r="A6" s="6" t="s">
        <v>79</v>
      </c>
      <c r="B6" s="24">
        <f>B7*C6</f>
        <v>15.798611111111111</v>
      </c>
      <c r="C6" s="25">
        <v>0.29166666666666669</v>
      </c>
      <c r="D6" s="6" t="s">
        <v>79</v>
      </c>
      <c r="E6" s="24">
        <f>$E$8*F6</f>
        <v>45.833333333333329</v>
      </c>
      <c r="F6" s="25">
        <v>0.45833333333333331</v>
      </c>
      <c r="G6" s="6" t="s">
        <v>79</v>
      </c>
      <c r="H6" s="24">
        <f>$H$8*I6</f>
        <v>16.666666666666664</v>
      </c>
      <c r="I6" s="25">
        <v>0.16666666666666666</v>
      </c>
      <c r="J6" s="6" t="s">
        <v>79</v>
      </c>
      <c r="K6" s="24">
        <f>$K$8*L6</f>
        <v>12.5</v>
      </c>
      <c r="L6" s="25">
        <v>0.125</v>
      </c>
      <c r="M6" s="6" t="s">
        <v>79</v>
      </c>
      <c r="N6" s="24">
        <f>$N$8*O6</f>
        <v>4.1666666666666661</v>
      </c>
      <c r="O6" s="25">
        <v>4.1666666666666664E-2</v>
      </c>
    </row>
    <row r="7" spans="1:15" ht="14.25" customHeight="1">
      <c r="A7" s="6" t="s">
        <v>90</v>
      </c>
      <c r="B7" s="24">
        <f>B8*C7</f>
        <v>54.166666666666664</v>
      </c>
      <c r="C7" s="25">
        <v>0.54166666666666663</v>
      </c>
      <c r="D7" s="6" t="s">
        <v>90</v>
      </c>
      <c r="E7" s="24">
        <f>$E$8*F7</f>
        <v>8.3333333333333321</v>
      </c>
      <c r="F7" s="25">
        <v>8.3333333333333329E-2</v>
      </c>
      <c r="G7" s="6" t="s">
        <v>90</v>
      </c>
      <c r="H7" s="24">
        <f>$H$8*I7</f>
        <v>12.5</v>
      </c>
      <c r="I7" s="25">
        <v>0.125</v>
      </c>
      <c r="J7" s="6" t="s">
        <v>90</v>
      </c>
      <c r="K7" s="24">
        <f>$K$8*L7</f>
        <v>8.3333333333333321</v>
      </c>
      <c r="L7" s="25">
        <v>8.3333333333333329E-2</v>
      </c>
      <c r="M7" s="6" t="s">
        <v>90</v>
      </c>
      <c r="N7" s="24">
        <f>$N$8*O7</f>
        <v>0</v>
      </c>
      <c r="O7" s="25">
        <v>0</v>
      </c>
    </row>
    <row r="8" spans="1:15" ht="14.25" customHeight="1">
      <c r="A8" s="6" t="s">
        <v>91</v>
      </c>
      <c r="B8" s="26">
        <f>D22</f>
        <v>100</v>
      </c>
      <c r="C8" s="25"/>
      <c r="D8" s="6" t="s">
        <v>91</v>
      </c>
      <c r="E8" s="26">
        <f>D22</f>
        <v>100</v>
      </c>
      <c r="G8" s="6" t="s">
        <v>91</v>
      </c>
      <c r="H8" s="26">
        <f>D22</f>
        <v>100</v>
      </c>
      <c r="J8" s="6" t="s">
        <v>91</v>
      </c>
      <c r="K8" s="26">
        <f>D22</f>
        <v>100</v>
      </c>
      <c r="M8" s="6" t="s">
        <v>91</v>
      </c>
      <c r="N8" s="26">
        <f>D22</f>
        <v>100</v>
      </c>
    </row>
    <row r="9" spans="1:15" ht="14.25" customHeight="1"/>
    <row r="10" spans="1:15" ht="14.25" customHeight="1"/>
    <row r="11" spans="1:15" ht="14.25" customHeight="1"/>
    <row r="12" spans="1:15" ht="14.25" customHeight="1"/>
    <row r="13" spans="1:15" ht="14.25" customHeight="1"/>
    <row r="14" spans="1:15" ht="14.25" customHeight="1"/>
    <row r="15" spans="1:15" ht="14.25" customHeight="1"/>
    <row r="16" spans="1:15" ht="14.25" customHeight="1"/>
    <row r="17" spans="1:5" ht="14.25" customHeight="1"/>
    <row r="18" spans="1:5" ht="14.25" customHeight="1"/>
    <row r="19" spans="1:5" ht="14.25" customHeight="1"/>
    <row r="20" spans="1:5" ht="14.25" customHeight="1">
      <c r="A20" s="2"/>
    </row>
    <row r="21" spans="1:5" ht="14.25" customHeight="1"/>
    <row r="22" spans="1:5" ht="14.25" customHeight="1">
      <c r="A22" s="291" t="str">
        <f>"JUMLAH PEGAWAI "&amp;'SKP Pegawai'!C11</f>
        <v>JUMLAH PEGAWAI Fakultas Ekonomi dan Bisnis</v>
      </c>
      <c r="B22" s="263"/>
      <c r="C22" s="195"/>
      <c r="D22" s="293">
        <v>100</v>
      </c>
      <c r="E22" s="195"/>
    </row>
    <row r="23" spans="1:5" ht="14.25" customHeight="1">
      <c r="A23" s="184"/>
      <c r="B23" s="152"/>
      <c r="C23" s="292"/>
      <c r="D23" s="184"/>
      <c r="E23" s="292"/>
    </row>
    <row r="24" spans="1:5" ht="14.25" customHeight="1">
      <c r="A24" s="184"/>
      <c r="B24" s="152"/>
      <c r="C24" s="292"/>
      <c r="D24" s="184"/>
      <c r="E24" s="292"/>
    </row>
    <row r="25" spans="1:5" ht="14.25" customHeight="1">
      <c r="A25" s="184"/>
      <c r="B25" s="152"/>
      <c r="C25" s="292"/>
      <c r="D25" s="184"/>
      <c r="E25" s="292"/>
    </row>
    <row r="26" spans="1:5" ht="14.25" customHeight="1">
      <c r="A26" s="185"/>
      <c r="B26" s="264"/>
      <c r="C26" s="196"/>
      <c r="D26" s="185"/>
      <c r="E26" s="196"/>
    </row>
    <row r="27" spans="1:5" ht="14.25" customHeight="1"/>
    <row r="28" spans="1:5" ht="14.25" customHeight="1"/>
    <row r="29" spans="1:5" ht="14.25" customHeight="1"/>
    <row r="30" spans="1:5" ht="14.25" customHeight="1"/>
    <row r="31" spans="1:5" ht="14.25" customHeight="1"/>
    <row r="32" spans="1:5"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sheetData>
  <mergeCells count="7">
    <mergeCell ref="J1:K1"/>
    <mergeCell ref="M1:N1"/>
    <mergeCell ref="A22:C26"/>
    <mergeCell ref="D22:E26"/>
    <mergeCell ref="A1:B1"/>
    <mergeCell ref="D1:E1"/>
    <mergeCell ref="G1:H1"/>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PK Kasatker</vt:lpstr>
      <vt:lpstr>SKP Pimpinan</vt:lpstr>
      <vt:lpstr>Manual Indikator</vt:lpstr>
      <vt:lpstr>Matriks</vt:lpstr>
      <vt:lpstr>SKP Pegawai</vt:lpstr>
      <vt:lpstr>Lampiran SKP</vt:lpstr>
      <vt:lpstr>Evaluasi Pegawai</vt:lpstr>
      <vt:lpstr>Dok.ev</vt:lpstr>
      <vt:lpstr>CD</vt:lpstr>
      <vt:lpstr>K</vt:lpstr>
      <vt:lpstr>PD</vt:lpstr>
      <vt:lpstr>Dok.ev!Print_Area</vt:lpstr>
      <vt:lpstr>'Evaluasi Pegawai'!Print_Area</vt:lpstr>
      <vt:lpstr>'Lampiran SKP'!Print_Area</vt:lpstr>
      <vt:lpstr>'SKP Pegawai'!Print_Area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Wahyu Aji</dc:creator>
  <cp:lastModifiedBy>elizabeth ginting</cp:lastModifiedBy>
  <cp:lastPrinted>2022-12-21T07:25:35Z</cp:lastPrinted>
  <dcterms:created xsi:type="dcterms:W3CDTF">2022-03-10T07:36:51Z</dcterms:created>
  <dcterms:modified xsi:type="dcterms:W3CDTF">2026-08-20T01:50:34Z</dcterms:modified>
</cp:coreProperties>
</file>