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ink/ink1.xml" ContentType="application/inkml+xml"/>
  <Override PartName="/xl/drawings/drawing2.xml" ContentType="application/vnd.openxmlformats-officedocument.drawing+xml"/>
  <Override PartName="/xl/ink/ink2.xml" ContentType="application/inkml+xml"/>
  <Override PartName="/xl/drawings/drawing3.xml" ContentType="application/vnd.openxmlformats-officedocument.drawing+xml"/>
  <Override PartName="/xl/charts/chart1.xml" ContentType="application/vnd.openxmlformats-officedocument.drawingml.chart+xml"/>
  <Override PartName="/xl/ink/ink3.xml" ContentType="application/inkml+xml"/>
  <Override PartName="/xl/drawings/drawing4.xml" ContentType="application/vnd.openxmlformats-officedocument.drawing+xml"/>
  <Override PartName="/xl/ink/ink4.xml" ContentType="application/inkml+xml"/>
  <Override PartName="/xl/drawings/drawing5.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d.docs.live.net/ee897643a63df825/Documents/BKD GENAP 2526/"/>
    </mc:Choice>
  </mc:AlternateContent>
  <xr:revisionPtr revIDLastSave="9" documentId="8_{D7D6B3F2-870B-4D81-84EA-4F0BA7F7833F}" xr6:coauthVersionLast="47" xr6:coauthVersionMax="47" xr10:uidLastSave="{2BCCB236-040B-43F1-BFBB-CA1404810376}"/>
  <bookViews>
    <workbookView xWindow="-98" yWindow="-98" windowWidth="21795" windowHeight="12975" tabRatio="868" firstSheet="4" activeTab="6" xr2:uid="{00000000-000D-0000-FFFF-FFFF00000000}"/>
  </bookViews>
  <sheets>
    <sheet name="PK Kasatker" sheetId="8" state="hidden" r:id="rId1"/>
    <sheet name="SKP Pimpinan" sheetId="10" state="hidden" r:id="rId2"/>
    <sheet name="Manual Indikator" sheetId="13" state="hidden" r:id="rId3"/>
    <sheet name="Matriks" sheetId="9" state="hidden" r:id="rId4"/>
    <sheet name="SKP Pegawai" sheetId="11" r:id="rId5"/>
    <sheet name="Lampiran SKP" sheetId="12" r:id="rId6"/>
    <sheet name="Evaluasi Pegawai" sheetId="3" r:id="rId7"/>
    <sheet name="Dok.ev" sheetId="14" r:id="rId8"/>
    <sheet name="CD" sheetId="6" state="hidden" r:id="rId9"/>
    <sheet name="K" sheetId="5" state="hidden" r:id="rId10"/>
    <sheet name="PD" sheetId="7" state="hidden" r:id="rId11"/>
  </sheets>
  <externalReferences>
    <externalReference r:id="rId12"/>
    <externalReference r:id="rId13"/>
  </externalReferences>
  <definedNames>
    <definedName name="asdep">#REF!</definedName>
    <definedName name="Eli">#REF!</definedName>
    <definedName name="fajar">#REF!</definedName>
    <definedName name="kegiatan">#REF!</definedName>
    <definedName name="KRITERIA">INDIRECT('[1]Evaluasi kual'!$G$27)</definedName>
    <definedName name="POLAKUAL" localSheetId="0">INDIRECT('[1]Evaluasi kual'!$A$15)</definedName>
    <definedName name="POLAKUAL">INDIRECT([2]Evaluasi!$A$15)</definedName>
    <definedName name="_xlnm.Print_Area" localSheetId="7">Dok.ev!$A$1:$D$46,Dok.ev!$F$1:$K$56</definedName>
    <definedName name="_xlnm.Print_Area" localSheetId="6">'Evaluasi Pegawai'!$A$1:$K$104</definedName>
    <definedName name="_xlnm.Print_Area" localSheetId="5">'Lampiran SKP'!$A$1:$C$20</definedName>
    <definedName name="_xlnm.Print_Area" localSheetId="4">'SKP Pegawai'!$A$1:$F$95</definedName>
    <definedName name="s">#REF!</definedName>
    <definedName name="sfsd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2" i="3" l="1"/>
  <c r="B53" i="3"/>
  <c r="B54" i="3"/>
  <c r="B55" i="3"/>
  <c r="B56" i="3"/>
  <c r="M53"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M31" i="3"/>
  <c r="M33" i="3"/>
  <c r="M35" i="3"/>
  <c r="M37" i="3"/>
  <c r="M39" i="3"/>
  <c r="M41" i="3"/>
  <c r="M27" i="3" l="1"/>
  <c r="M29" i="3"/>
  <c r="M43" i="3"/>
  <c r="M45" i="3"/>
  <c r="M47" i="3"/>
  <c r="M49" i="3"/>
  <c r="M51" i="3"/>
  <c r="M55" i="3"/>
  <c r="C14" i="12"/>
  <c r="M21" i="3"/>
  <c r="M23" i="3"/>
  <c r="M25" i="3"/>
  <c r="E95" i="11" l="1"/>
  <c r="B95" i="11"/>
  <c r="B5" i="9" l="1"/>
  <c r="B4" i="13" l="1"/>
  <c r="B3" i="13"/>
  <c r="B60" i="3" l="1"/>
  <c r="B61" i="3"/>
  <c r="B58" i="3"/>
  <c r="M60" i="3"/>
  <c r="B59" i="3"/>
  <c r="B19" i="3"/>
  <c r="G6" i="3"/>
  <c r="A6" i="3"/>
  <c r="M58" i="3" l="1"/>
  <c r="E66" i="10" l="1"/>
  <c r="E65" i="10"/>
  <c r="B66" i="10"/>
  <c r="B65" i="10"/>
  <c r="B20" i="12"/>
  <c r="H104" i="3"/>
  <c r="E94" i="11"/>
  <c r="H103" i="3" s="1"/>
  <c r="B94" i="11"/>
  <c r="B19" i="12" s="1"/>
  <c r="M73" i="3"/>
  <c r="M77" i="3"/>
  <c r="M81" i="3"/>
  <c r="M85" i="3"/>
  <c r="M89" i="3"/>
  <c r="M69" i="3"/>
  <c r="M65" i="3"/>
  <c r="D36" i="14"/>
  <c r="J32" i="14" s="1"/>
  <c r="H54" i="14"/>
  <c r="H53" i="14"/>
  <c r="J9" i="3"/>
  <c r="D25" i="14" s="1"/>
  <c r="J10" i="3"/>
  <c r="D26" i="14" s="1"/>
  <c r="J11" i="3"/>
  <c r="D27" i="14" s="1"/>
  <c r="J23" i="14" s="1"/>
  <c r="J12" i="3"/>
  <c r="D28" i="14" s="1"/>
  <c r="J24" i="14" s="1"/>
  <c r="J8" i="3"/>
  <c r="D24" i="14" s="1"/>
  <c r="J20" i="14" s="1"/>
  <c r="J45" i="14" s="1"/>
  <c r="D9" i="3"/>
  <c r="D19" i="14" s="1"/>
  <c r="D10" i="3"/>
  <c r="D20" i="14" s="1"/>
  <c r="J16" i="14" s="1"/>
  <c r="D11" i="3"/>
  <c r="D21" i="14" s="1"/>
  <c r="J17" i="14" s="1"/>
  <c r="D12" i="3"/>
  <c r="D22" i="14" s="1"/>
  <c r="J18" i="14" s="1"/>
  <c r="D8" i="3"/>
  <c r="D18" i="14" s="1"/>
  <c r="B43" i="14" s="1"/>
  <c r="A22" i="6"/>
  <c r="M19" i="3"/>
  <c r="M62" i="3" s="1"/>
  <c r="A1" i="7"/>
  <c r="B8" i="6"/>
  <c r="B7" i="6" s="1"/>
  <c r="B6" i="6" s="1"/>
  <c r="E8" i="6"/>
  <c r="E6" i="6" s="1"/>
  <c r="E6" i="7" s="1"/>
  <c r="H8" i="6"/>
  <c r="H4" i="6" s="1"/>
  <c r="F4" i="7" s="1"/>
  <c r="K8" i="6"/>
  <c r="K7" i="6" s="1"/>
  <c r="G7" i="7" s="1"/>
  <c r="N8" i="6"/>
  <c r="N4" i="6" s="1"/>
  <c r="H4" i="7" s="1"/>
  <c r="B3" i="5"/>
  <c r="C3" i="5"/>
  <c r="D3" i="5"/>
  <c r="B4" i="5"/>
  <c r="C4" i="5"/>
  <c r="D4" i="5"/>
  <c r="B5" i="5"/>
  <c r="C5" i="5"/>
  <c r="D5" i="5"/>
  <c r="C9" i="5"/>
  <c r="C10" i="5"/>
  <c r="C11" i="5"/>
  <c r="C12" i="5"/>
  <c r="C13" i="5"/>
  <c r="C14" i="5"/>
  <c r="C15" i="5"/>
  <c r="C16" i="5"/>
  <c r="C17" i="5"/>
  <c r="C18" i="5"/>
  <c r="C19" i="5"/>
  <c r="C20" i="5"/>
  <c r="C21" i="5"/>
  <c r="C22" i="5"/>
  <c r="C23" i="5"/>
  <c r="C24" i="5"/>
  <c r="C25" i="5"/>
  <c r="C26" i="5"/>
  <c r="D37" i="14"/>
  <c r="J33" i="14" s="1"/>
  <c r="J22" i="14" l="1"/>
  <c r="E7" i="6"/>
  <c r="E7" i="7" s="1"/>
  <c r="C19" i="12"/>
  <c r="H7" i="6"/>
  <c r="F7" i="7" s="1"/>
  <c r="K5" i="6"/>
  <c r="G5" i="7" s="1"/>
  <c r="H5" i="6"/>
  <c r="F5" i="7" s="1"/>
  <c r="E4" i="6"/>
  <c r="E4" i="7" s="1"/>
  <c r="N5" i="6"/>
  <c r="H5" i="7" s="1"/>
  <c r="C20" i="12"/>
  <c r="B5" i="6"/>
  <c r="D6" i="7"/>
  <c r="B6" i="7" s="1"/>
  <c r="N6" i="6"/>
  <c r="H6" i="7" s="1"/>
  <c r="E5" i="6"/>
  <c r="E5" i="7" s="1"/>
  <c r="K3" i="6"/>
  <c r="G3" i="7" s="1"/>
  <c r="D7" i="7"/>
  <c r="H6" i="6"/>
  <c r="F6" i="7" s="1"/>
  <c r="E3" i="6"/>
  <c r="E3" i="7" s="1"/>
  <c r="N7" i="6"/>
  <c r="H7" i="7" s="1"/>
  <c r="K4" i="6"/>
  <c r="G4" i="7" s="1"/>
  <c r="N3" i="6"/>
  <c r="H3" i="7" s="1"/>
  <c r="K6" i="6"/>
  <c r="G6" i="7" s="1"/>
  <c r="H3" i="6"/>
  <c r="F3" i="7" s="1"/>
  <c r="J21" i="14"/>
  <c r="J46" i="14" s="1"/>
  <c r="D44" i="14"/>
  <c r="M63" i="3"/>
  <c r="D43" i="14"/>
  <c r="B2" i="7"/>
  <c r="B7" i="7"/>
  <c r="M93" i="3"/>
  <c r="M94" i="3" s="1"/>
  <c r="J15" i="14"/>
  <c r="H46" i="14" s="1"/>
  <c r="B44" i="14"/>
  <c r="J14" i="14"/>
  <c r="H45" i="14" s="1"/>
  <c r="D5" i="7" l="1"/>
  <c r="B5" i="7" s="1"/>
  <c r="B4" i="6"/>
  <c r="B3" i="6" l="1"/>
  <c r="D3" i="7" s="1"/>
  <c r="B3" i="7" s="1"/>
  <c r="D4" i="7"/>
  <c r="B4" i="7" s="1"/>
  <c r="B8" i="7"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<sst xmlns="http://schemas.openxmlformats.org/spreadsheetml/2006/main" count="712" uniqueCount="313">
  <si>
    <t>SASARAN KINERJA PEGAWAI</t>
  </si>
  <si>
    <t>PENDEKATAN HASIL KERJA KUANTITATIF</t>
  </si>
  <si>
    <t>PERIODE PENILAIAN:</t>
  </si>
  <si>
    <t>PEGAWAI YANG DINILAI</t>
  </si>
  <si>
    <t>PEJABAT PENILAI KINERJA</t>
  </si>
  <si>
    <t>NAMA</t>
  </si>
  <si>
    <t>NIP</t>
  </si>
  <si>
    <t>PANGKAT/GOL. RUANG</t>
  </si>
  <si>
    <t>JABATAN</t>
  </si>
  <si>
    <t>UNIT KERJA</t>
  </si>
  <si>
    <t>HASIL KERJA</t>
  </si>
  <si>
    <t>NO.</t>
  </si>
  <si>
    <t>RENCANA HASIL KERJA</t>
  </si>
  <si>
    <t>A. UTAMA</t>
  </si>
  <si>
    <t>B. TAMBAHAN</t>
  </si>
  <si>
    <t>PERILAKU KERJA</t>
  </si>
  <si>
    <t>Berorientasi pelayanan</t>
  </si>
  <si>
    <t>- Memahami dan memenuhi kebutuhan masyarakat</t>
  </si>
  <si>
    <t>Ekspektasi Khusus Pimpinan:</t>
  </si>
  <si>
    <t>- Ramah, cekatan, solutif, dan dapat diandalkan</t>
  </si>
  <si>
    <t>- Melakukan perbaikan tiada henti</t>
  </si>
  <si>
    <t>Akuntabel</t>
  </si>
  <si>
    <t>- Melaksanakan tugas dengan jujur, bertanggungjawab, cermat, disiplin dan berintegritas tinggi</t>
  </si>
  <si>
    <t>- Menggunakan kekayaan dan barang milik negara secara bertanggungjawab, efektif, dan efisien</t>
  </si>
  <si>
    <t>- Tidak menyalahgunakan kewenangan jabatan</t>
  </si>
  <si>
    <t>Kompeten</t>
  </si>
  <si>
    <t>- Meningkatkan kompetensi diri untuk menjawab tantangan yang selalu berubah</t>
  </si>
  <si>
    <t>- Membantu orang lain belajar</t>
  </si>
  <si>
    <t>- Melaksanakan tugas dengan kualitas terbaik</t>
  </si>
  <si>
    <t>Harmonis</t>
  </si>
  <si>
    <t>- Menghargai setiap orang apapun latar belakangnya</t>
  </si>
  <si>
    <t>- Suka menolong orang lain</t>
  </si>
  <si>
    <t>- Membangun lingkungan kerja yang kondusif</t>
  </si>
  <si>
    <t>Loyal</t>
  </si>
  <si>
    <t>- Memegang teguh ideologi Pancasila, Undang-Undang Dasar Negara Republik Indonesia Tahun 1945, setia kepada Negara Kesatuan Republik Indonesia serta pemerintahan yang sah</t>
  </si>
  <si>
    <t>- Menjaga nama baik sesama ASN, Pimpinan, Instansi, dan Negara</t>
  </si>
  <si>
    <t>- Menjaga rahasia jabatan dan negara</t>
  </si>
  <si>
    <t>Adaptif</t>
  </si>
  <si>
    <t>- Cepat menyesuaikan diri menghadapi perubahan</t>
  </si>
  <si>
    <t>- Terus berinovasi dan mengembangkan kreativitas</t>
  </si>
  <si>
    <t>- Bertindak proaktif</t>
  </si>
  <si>
    <t>Kolaboratif</t>
  </si>
  <si>
    <t>- Memberi kesempatan kepada berbagai pihak untuk berkontribusi</t>
  </si>
  <si>
    <t>- Terbuka dalam bekerja sama untuk menghasilkan nilai tambah</t>
  </si>
  <si>
    <t>- Menggerakkan pemanfaatan berbagai sumberdaya untuk tujuan bersama</t>
  </si>
  <si>
    <t>Pejabat Penilai Kinerja</t>
  </si>
  <si>
    <t>LAMPIRAN SASARAN KINERJA PEGAWAI</t>
  </si>
  <si>
    <t>DUKUNGAN SUMBER DAYA</t>
  </si>
  <si>
    <t>SKEMA PERTANGGUNGJAWABAN</t>
  </si>
  <si>
    <t>KONSEKUENSI</t>
  </si>
  <si>
    <t>EVALUASI KINERJA PEGAWAI</t>
  </si>
  <si>
    <t>BAGI PEJABAT ADMINISTRASI DAN PEJABAT FUNGSIONAL</t>
  </si>
  <si>
    <t xml:space="preserve">INSTANSI </t>
  </si>
  <si>
    <t>CAPAIAN KINERJA ORGANISASI*</t>
  </si>
  <si>
    <t>POLA DISTRIBUSI:</t>
  </si>
  <si>
    <t>REALISASI BERDASARKAN BUKTI DUKUNG</t>
  </si>
  <si>
    <t>UMPAN BALIK BERKELANJUTAN BERDASARKAN BUKTI DUKUNG</t>
  </si>
  <si>
    <t>RATING HASIL KERJA*</t>
  </si>
  <si>
    <t>SESUAI EKSPEKTASI</t>
  </si>
  <si>
    <t>RATING PERILAKU KERJA*</t>
  </si>
  <si>
    <t>PREDIKAT KINERJA PEGAWAI*</t>
  </si>
  <si>
    <t>Di Atas Ekspektasi</t>
  </si>
  <si>
    <t>Sesuai Ekspektasi</t>
  </si>
  <si>
    <t>Di Bawah Ekspektasi</t>
  </si>
  <si>
    <t>Sesuai
Ekspektasi</t>
  </si>
  <si>
    <t>Di Atas
Ekspektasi</t>
  </si>
  <si>
    <t>Hasil Kerja</t>
  </si>
  <si>
    <t>Perilaku Kerja</t>
  </si>
  <si>
    <t>Concatenate</t>
  </si>
  <si>
    <t>Hasil</t>
  </si>
  <si>
    <t>SANGAT BAIK</t>
  </si>
  <si>
    <t>BAIK</t>
  </si>
  <si>
    <t>BUTUH PERBAIKAN</t>
  </si>
  <si>
    <r>
      <rPr>
        <sz val="8"/>
        <rFont val="Calibri"/>
        <family val="2"/>
      </rPr>
      <t>KURANG/</t>
    </r>
    <r>
      <rPr>
        <i/>
        <sz val="8"/>
        <rFont val="Calibri"/>
        <family val="2"/>
      </rPr>
      <t>MISS CONDUCT</t>
    </r>
  </si>
  <si>
    <r>
      <rPr>
        <sz val="8"/>
        <rFont val="Calibri"/>
        <family val="2"/>
      </rPr>
      <t>KURANG/</t>
    </r>
    <r>
      <rPr>
        <i/>
        <sz val="8"/>
        <rFont val="Calibri"/>
        <family val="2"/>
      </rPr>
      <t>MISS CONDUCT</t>
    </r>
  </si>
  <si>
    <t>SANGAT KURANG</t>
  </si>
  <si>
    <r>
      <rPr>
        <sz val="8"/>
        <rFont val="Calibri"/>
        <family val="2"/>
      </rPr>
      <t>KURANG/</t>
    </r>
    <r>
      <rPr>
        <i/>
        <sz val="8"/>
        <rFont val="Calibri"/>
        <family val="2"/>
      </rPr>
      <t>MISS CONDUCT</t>
    </r>
  </si>
  <si>
    <t>KURANG/MISS CONDUCT</t>
  </si>
  <si>
    <t>Istimewa</t>
  </si>
  <si>
    <t>Baik</t>
  </si>
  <si>
    <t>Butuh Perbaikan</t>
  </si>
  <si>
    <r>
      <rPr>
        <sz val="11"/>
        <rFont val="Calibri"/>
        <family val="2"/>
      </rPr>
      <t>Kurang/</t>
    </r>
    <r>
      <rPr>
        <i/>
        <sz val="11"/>
        <rFont val="Calibri"/>
        <family val="2"/>
      </rPr>
      <t>Misconduct</t>
    </r>
  </si>
  <si>
    <t>Sangat Kurang</t>
  </si>
  <si>
    <t>Kategori</t>
  </si>
  <si>
    <t>Pola Distribusi</t>
  </si>
  <si>
    <r>
      <rPr>
        <sz val="11"/>
        <rFont val="Calibri"/>
        <family val="2"/>
      </rPr>
      <t>Kurang/</t>
    </r>
    <r>
      <rPr>
        <i/>
        <sz val="11"/>
        <rFont val="Calibri"/>
        <family val="2"/>
      </rPr>
      <t>Misconduct</t>
    </r>
  </si>
  <si>
    <r>
      <rPr>
        <sz val="11"/>
        <rFont val="Calibri"/>
        <family val="2"/>
      </rPr>
      <t>Kurang/</t>
    </r>
    <r>
      <rPr>
        <i/>
        <sz val="11"/>
        <rFont val="Calibri"/>
        <family val="2"/>
      </rPr>
      <t>Misconduct</t>
    </r>
  </si>
  <si>
    <r>
      <rPr>
        <sz val="11"/>
        <rFont val="Calibri"/>
        <family val="2"/>
      </rPr>
      <t>Kurang/</t>
    </r>
    <r>
      <rPr>
        <i/>
        <sz val="11"/>
        <rFont val="Calibri"/>
        <family val="2"/>
      </rPr>
      <t>Misconduct</t>
    </r>
  </si>
  <si>
    <r>
      <rPr>
        <sz val="11"/>
        <rFont val="Calibri"/>
        <family val="2"/>
      </rPr>
      <t>Kurang/</t>
    </r>
    <r>
      <rPr>
        <i/>
        <sz val="11"/>
        <rFont val="Calibri"/>
        <family val="2"/>
      </rPr>
      <t>Misconduct</t>
    </r>
  </si>
  <si>
    <r>
      <rPr>
        <sz val="11"/>
        <rFont val="Calibri"/>
        <family val="2"/>
      </rPr>
      <t>Kurang/</t>
    </r>
    <r>
      <rPr>
        <i/>
        <sz val="11"/>
        <rFont val="Calibri"/>
        <family val="2"/>
      </rPr>
      <t>Misconduct</t>
    </r>
  </si>
  <si>
    <t>Sangat Baik</t>
  </si>
  <si>
    <t>Jumlah</t>
  </si>
  <si>
    <t>Kurang/Missconduct</t>
  </si>
  <si>
    <t>Sangat
Kurang</t>
  </si>
  <si>
    <r>
      <rPr>
        <sz val="11"/>
        <rFont val="Calibri"/>
        <family val="2"/>
      </rPr>
      <t xml:space="preserve">Kurang/
</t>
    </r>
    <r>
      <rPr>
        <i/>
        <sz val="11"/>
        <rFont val="Calibri"/>
        <family val="2"/>
      </rPr>
      <t>Misconduct</t>
    </r>
  </si>
  <si>
    <t>Butuh
Perbaikan</t>
  </si>
  <si>
    <t>Sangat
Baik</t>
  </si>
  <si>
    <t>PERJANJIAN KINERJA PIMPINAN UNIT KERJA</t>
  </si>
  <si>
    <t>Sasaran</t>
  </si>
  <si>
    <t>Indikator Kinerja Kegiatan</t>
  </si>
  <si>
    <t>Target</t>
  </si>
  <si>
    <t>**silakan disesuaikan dengan PK Pimpinan Unit Kerja</t>
  </si>
  <si>
    <t>MATRIKS PERAN HASIL ANTARA PIMPINAN UNIT KERJA DAN KETUA TIM</t>
  </si>
  <si>
    <t>silakan diambahkan kolom jika belum mengakomodir seluruh IKK dari Pimpinan Unit Kerja</t>
  </si>
  <si>
    <t>silakan diambahkan baris jika belum mengakomodir ketua tim atau pegawai yang mendapat penugasan langsung dari Pimpinan Unit Kerja</t>
  </si>
  <si>
    <t>Nama Pimpinan Unit Kerja</t>
  </si>
  <si>
    <t>A</t>
  </si>
  <si>
    <t>Ketua Tim…</t>
  </si>
  <si>
    <t>MATRIKS PERAN HASIL ANTARA KETUA TIM… DAN ANGGOTA TIM…</t>
  </si>
  <si>
    <t>silakan diambahkan kolom jika belum mengakomodir seluruh hasil Ketua Tim yang dimaksud</t>
  </si>
  <si>
    <t>silakan diambahkan baris jika belum mengakomodir seluruh pegawai anggota tim yang dimaksud</t>
  </si>
  <si>
    <t>B</t>
  </si>
  <si>
    <t>Anggota 1</t>
  </si>
  <si>
    <t>C</t>
  </si>
  <si>
    <t>Anggota 2</t>
  </si>
  <si>
    <t>D</t>
  </si>
  <si>
    <r>
      <t xml:space="preserve">PENDEKATAN HASIL KERJA </t>
    </r>
    <r>
      <rPr>
        <b/>
        <sz val="11"/>
        <rFont val="BookmanOldStyle"/>
      </rPr>
      <t>KUALITATIF</t>
    </r>
  </si>
  <si>
    <t>BAGI PEJABAT PIMPINAN TINGGI DAN PIMPINAN UNIT KERJA MANDIRI</t>
  </si>
  <si>
    <t xml:space="preserve">(NAMA INSTANSI) </t>
  </si>
  <si>
    <t>PERIODE PENILAIAN: ….. JANUARI SD … DESEMBER TAHUN ….</t>
  </si>
  <si>
    <t xml:space="preserve">NO </t>
  </si>
  <si>
    <t xml:space="preserve">PEGAWAI YANG DINILAI </t>
  </si>
  <si>
    <t xml:space="preserve">NAMA </t>
  </si>
  <si>
    <t xml:space="preserve">NIP </t>
  </si>
  <si>
    <r>
      <t xml:space="preserve">NIP </t>
    </r>
    <r>
      <rPr>
        <i/>
        <sz val="11"/>
        <rFont val="BookmanOldStyle"/>
      </rPr>
      <t>(*opsional)</t>
    </r>
  </si>
  <si>
    <t xml:space="preserve">PANGKAT/ GOL. RUANG </t>
  </si>
  <si>
    <t>PANGKAT/ GOL. RUANG</t>
  </si>
  <si>
    <t xml:space="preserve">JABATAN </t>
  </si>
  <si>
    <t xml:space="preserve">UNIT KERJA </t>
  </si>
  <si>
    <t>(Hasil yang diharapkan dengan prioritas tinggi disertai dengan Jabatan Pimpinan yang memberikan penugasan)</t>
  </si>
  <si>
    <t>Ukuran keberhasilan/ Indikator Kinerja Individu, Target, dan Perspektif :</t>
  </si>
  <si>
    <t>…..</t>
  </si>
  <si>
    <t>(Hasil yang diharapkan dengan prioritas rendah disertai dengan Jabatan Pimpinan yang memberikan penugasan)</t>
  </si>
  <si>
    <t>PERILAKU KERJA*</t>
  </si>
  <si>
    <r>
      <t>- Memahami dan memenuhi kebutuhan masyarakat</t>
    </r>
    <r>
      <rPr>
        <sz val="11"/>
        <color indexed="8"/>
        <rFont val="Calibri"/>
        <family val="2"/>
      </rPr>
      <t/>
    </r>
  </si>
  <si>
    <r>
      <t xml:space="preserve">- Melaksanakan tugas dengan jujur, bertanggung jawab, cermat,
disiplin, dan berintegritas tinggi
</t>
    </r>
    <r>
      <rPr>
        <sz val="9"/>
        <color indexed="54"/>
        <rFont val="TrebuchetMS"/>
      </rPr>
      <t/>
    </r>
  </si>
  <si>
    <t>- Menggunakan kekayaan dan barang milik negara secara bertanggung
jawab, efektif, dan efisien.</t>
  </si>
  <si>
    <t>- Meningkatkan kompetensi diri untuk menjawab tantangan yang selalu
berubah</t>
  </si>
  <si>
    <t>- Memegang teguh ideologi Pancasila, Undang-Undang Dasar Negara
Republik Indonesia Tahun 1945, setia pada Negara Kesatuan Republik
Indonesia serta pemerintahan yang sah</t>
  </si>
  <si>
    <t>- Menggerakkan pemanfaatan berbagai sumberdaya untuk tujuan
bersama</t>
  </si>
  <si>
    <t>(tempat), (tanggal, bulan, tahun)</t>
  </si>
  <si>
    <t xml:space="preserve">Pegawai yang Dinilai </t>
  </si>
  <si>
    <t>BAGI PEJABAT ADMINISTRASI/ FUNGSIONAL</t>
  </si>
  <si>
    <t>Ukuran keberhasilan/ Indikator Kinerja Individu, Target :</t>
  </si>
  <si>
    <t>HASIL KERJA
1-Dibawah Ekspektasi
2- Sesuai Ekspektasi
3- diatas Ekspektasi</t>
  </si>
  <si>
    <t>DIATAS EKSPEKTASI</t>
  </si>
  <si>
    <t>DIBAWAH EKSPEKTASI</t>
  </si>
  <si>
    <t>MANUAL INDIKATOR KINERJA SKP KEPALA BIRO SDM</t>
  </si>
  <si>
    <t>KEMENDIKBUDRISTEK</t>
  </si>
  <si>
    <t>PERIODE PENILAIAN:  JANUARI SD DESEMBER TAHUN 2022</t>
  </si>
  <si>
    <t>UKURAN KEBERHASILAN/ INDIKATOR KINERJA DAN TARGET</t>
  </si>
  <si>
    <t xml:space="preserve">TUJUAN </t>
  </si>
  <si>
    <t xml:space="preserve">DESKRIPSI </t>
  </si>
  <si>
    <t>Definisi</t>
  </si>
  <si>
    <r>
      <t xml:space="preserve">Formula </t>
    </r>
    <r>
      <rPr>
        <i/>
        <sz val="11"/>
        <color indexed="8"/>
        <rFont val="Times New Roman"/>
        <family val="1"/>
      </rPr>
      <t>(opsional bagi pendekatan hasil kerja kualitatif)</t>
    </r>
  </si>
  <si>
    <r>
      <t xml:space="preserve">SATUAN PENGUKURAN
</t>
    </r>
    <r>
      <rPr>
        <i/>
        <sz val="11"/>
        <color indexed="8"/>
        <rFont val="Times New Roman"/>
        <family val="1"/>
      </rPr>
      <t>(opsional bagi pendekatan hasil kerja kualitatif)</t>
    </r>
  </si>
  <si>
    <t>KUALITAS DAN TINGKAT KENDALI</t>
  </si>
  <si>
    <t xml:space="preserve">SUMBER DATA </t>
  </si>
  <si>
    <t xml:space="preserve">PERIODE PELAPORAN </t>
  </si>
  <si>
    <t>TIDAK ADA KEBERATAN NILAI KINERJA</t>
  </si>
  <si>
    <t>ADA KEBERATAN NILAI KINERJA</t>
  </si>
  <si>
    <t>PERIODE*: TRIWULAN I/II/III/IV-AKHIR**</t>
  </si>
  <si>
    <t>KEMENTERIAN PENDIDIKAN, KEBUDAYAAN, RISET, DAN TEKNOLOGI</t>
  </si>
  <si>
    <t>…JANUARI S.D. …DESEMBER TAHUN…</t>
  </si>
  <si>
    <t>:</t>
  </si>
  <si>
    <t>ATASAN PEJABAT PENILAI KINERJA</t>
  </si>
  <si>
    <t>EVALUASI KINERJA</t>
  </si>
  <si>
    <t>CAPAIAN KINERJA ORGANISASI</t>
  </si>
  <si>
    <t>PREDIKAT KINERJA PEGAWAI</t>
  </si>
  <si>
    <t>CATATAN/ REKOMENDASI</t>
  </si>
  <si>
    <t>REKOMENDASI</t>
  </si>
  <si>
    <t>Pegawai yang dinilai</t>
  </si>
  <si>
    <t>Pejabat Penilai Kinerja,</t>
  </si>
  <si>
    <t>10. (Tempat, Tanggal Bulan Tahun penandatanganan)</t>
  </si>
  <si>
    <t>9. (Tempat, Tanggal Bulan Tahun
penandatanganan)</t>
  </si>
  <si>
    <t>11. (Tempat, Tanggal Bulan Tahun
penandatanganan)</t>
  </si>
  <si>
    <t>Atasan Pejabat Penilai Kinerja,</t>
  </si>
  <si>
    <t>DOKUMEN EVALUASI KINERJA PEGAWAI</t>
  </si>
  <si>
    <t xml:space="preserve">Rekomendasi </t>
  </si>
  <si>
    <t xml:space="preserve">Angka </t>
  </si>
  <si>
    <r>
      <t xml:space="preserve">( ) </t>
    </r>
    <r>
      <rPr>
        <i/>
        <sz val="11"/>
        <color indexed="8"/>
        <rFont val="Times New Roman"/>
        <family val="1"/>
      </rPr>
      <t>Outcome ( ) Outcome Antara ( ) Output kendali rendah</t>
    </r>
  </si>
  <si>
    <t>( ) Bulanan  ( ) Triwulanan ( ) Semesteran (  ) Tahunan</t>
  </si>
  <si>
    <r>
      <t xml:space="preserve">PERIODE: </t>
    </r>
    <r>
      <rPr>
        <strike/>
        <sz val="11"/>
        <rFont val="Calibri"/>
        <family val="2"/>
      </rPr>
      <t>TRIWULAN I</t>
    </r>
    <r>
      <rPr>
        <sz val="11"/>
        <rFont val="Calibri"/>
        <family val="2"/>
      </rPr>
      <t>/</t>
    </r>
    <r>
      <rPr>
        <strike/>
        <sz val="11"/>
        <rFont val="Calibri"/>
        <family val="2"/>
      </rPr>
      <t>II</t>
    </r>
    <r>
      <rPr>
        <sz val="11"/>
        <rFont val="Calibri"/>
        <family val="2"/>
      </rPr>
      <t>/</t>
    </r>
    <r>
      <rPr>
        <strike/>
        <sz val="11"/>
        <rFont val="Calibri"/>
        <family val="2"/>
      </rPr>
      <t>III</t>
    </r>
    <r>
      <rPr>
        <sz val="11"/>
        <rFont val="Calibri"/>
        <family val="2"/>
      </rPr>
      <t>/</t>
    </r>
    <r>
      <rPr>
        <strike/>
        <sz val="11"/>
        <rFont val="Calibri"/>
        <family val="2"/>
      </rPr>
      <t>IV</t>
    </r>
    <r>
      <rPr>
        <sz val="11"/>
        <rFont val="Calibri"/>
        <family val="2"/>
      </rPr>
      <t>-AKHIR*</t>
    </r>
  </si>
  <si>
    <t>….</t>
  </si>
  <si>
    <t>Meningkatnya kualitas layanan Lembaga Layanan Pendidikan Tinggi (LLDIKTI)</t>
  </si>
  <si>
    <t>Persentase layanan LLDIKTI yang tepat waktu.</t>
  </si>
  <si>
    <t>Persentase PTS dengan peringkat akreditasi unggul, mempunyai lebih dari 3.000 (tiga ribu) mahasiswa yang terdaftar, atau meningkatkan mutu dengan cara konsolidasi dengan PTS lain.</t>
  </si>
  <si>
    <t>Persentase PTS yang memiliki lebih dari 30% (tiga puluh persen) mahasiswa S1 dan D4/D3/D2 yang menghabiskan paling sedikit 20 (dua puluh) sks berkegiatan di luar kampus; atau meraih prestasi paling rendah tingkat nasional.</t>
  </si>
  <si>
    <t>Persentase PTS yang implementasi kebijakan antiintoleransi, antikekerasan seksual, antiperundungan, dan antikorupsi.</t>
  </si>
  <si>
    <t>Meningkatnya efektivitas sosialisasi kebijakan pendidikan tinggi</t>
  </si>
  <si>
    <t>Meningkatnya inovasi perguruan tinggi dalam rangka meningkatkan mutu pendidikan</t>
  </si>
  <si>
    <t>Persentase PTS yang berhasil meningkatkan kinerja dengan meningkatkan jumlah dosen yang berkegiatan tridarma di luar kampus dan jumlah program studi yang bekerja sama dengan mitra.</t>
  </si>
  <si>
    <t>Meningkatnya tata kelola LLDIKTI</t>
  </si>
  <si>
    <t>Predikat SAKIP</t>
  </si>
  <si>
    <t>Nilai Kinerja Anggaran atas Pelaksanaan RKA-K/L</t>
  </si>
  <si>
    <t>Kepala LLDIKTI Wilayah III DKI Jakarta</t>
  </si>
  <si>
    <t>Sekretaris Jenderal</t>
  </si>
  <si>
    <t>LLDIKTI Wilayah III DKI Jakarta</t>
  </si>
  <si>
    <t>Meningkatnya kualitas layanan Lembaga Layanan Pendidikan Tinggi (LLDIKTI) (Penugasan dari Sekretaris Jenderal)</t>
  </si>
  <si>
    <t>Meningkatnya efektivitas sosialisasi kebijakan pendidikan tinggi (Penugasan dari Sekretaris Jenderal)</t>
  </si>
  <si>
    <t>Meningkatnya inovasi perguruan tinggi dalam rangka meningkatkan mutu pendidikan (Penugasan dari Sekretaris Jenderal)</t>
  </si>
  <si>
    <t>Meningkatnya tata kelola LLDIKTI (Penugasan dari Sekretaris Jenderal)</t>
  </si>
  <si>
    <t>Ukuran keberhasilan/ Indikator Kinerja Individu, Target, dan Perspektif :
-Persentase layanan LLDIKTI yang tepat waktu sebesar 86% (Perspektif Layanan)
-Persentase PTS dengan peringkat akreditasi unggul, mempunyai lebih dari 3.000 (tiga ribu) mahasiswa yang terdaftar, atau meningkatkan mutu dengan cara konsolidasi dengan PTS lain. (Persentase Layanan)</t>
  </si>
  <si>
    <t xml:space="preserve">Ukuran keberhasilan/ Indikator Kinerja Individu, Target, dan Perspektif :
</t>
  </si>
  <si>
    <t>Ketua Tim 1</t>
  </si>
  <si>
    <t>Ketua Tim 2</t>
  </si>
  <si>
    <t>Ketua Tim 3</t>
  </si>
  <si>
    <t>Kepala Bagian Umum</t>
  </si>
  <si>
    <t>Kelompok Dosen</t>
  </si>
  <si>
    <t>Rencana  Pembelajaran Semester  (RPS)  disusun sesuai dengan kurikulum dan jumlah mata kuliah yang diampu (Penugasan dari Kepala LLDIKTI Wilayah III)</t>
  </si>
  <si>
    <t>Pengajaran mata kuliah …. sesuai dengan  RPS dan tepat waktu (Penugasan dari…)</t>
  </si>
  <si>
    <t>Hasil bimbingan Skripsi  mahasiswa  sesuai  panduan penulisan skripsi  dan tepat waktu (Penugasan dari…)</t>
  </si>
  <si>
    <t>Hasil Bimbingan mahasiswa di bidang akademik sesuai dengan  petunjuk teknis dan tepat waktu (Penugasan dari…)</t>
  </si>
  <si>
    <t>Hasil Pengabdian kepada masyarakat sesuai  bidang keahlian (Penugasan dari…)</t>
  </si>
  <si>
    <t>Hasil keterlibatan aktif dalam pertemuan ilmiah sesuai bidang  ilmu (Penugasan dari…)</t>
  </si>
  <si>
    <t>Keluaran penelitian  yang telah  dipublikasikan (Penugasan dari…)</t>
  </si>
  <si>
    <t>DI ATAS EKSPEKTASI/ SESUAI EKSPEKTASI/ DIBAWAH EKSPEKTASI**</t>
  </si>
  <si>
    <t>Ukuran keberhasilan/ Indikator Kinerja Individu, Target :                                                                                                                                                                                                        - Perkuliahan dilaksanakan 16 kali pertemuan per semester                                                                                                                                                                                                                                                                                                                    - Dokumen Hasil Perkuliahan Lengkap</t>
  </si>
  <si>
    <t>LOGO PTS</t>
  </si>
  <si>
    <t xml:space="preserve">Pimpinan : Pegawai ybs sudah melakukan Pengajaran perkuliahan sesuai prosedur, hanya ada 2 kali izin dalam 1 semester </t>
  </si>
  <si>
    <t>NIP / NIDN</t>
  </si>
  <si>
    <t>NIDN</t>
  </si>
  <si>
    <t>Fakultas Ekonomi dan Bisnis</t>
  </si>
  <si>
    <t>PERIODE PENILAIAN: 1 JANUARI 2024 SD 31 DESEMBER TAHUN 2024</t>
  </si>
  <si>
    <t>Jakarta, 2 Januari 2024</t>
  </si>
  <si>
    <r>
      <rPr>
        <sz val="11"/>
        <color theme="1"/>
        <rFont val="Bookman Old Style"/>
        <family val="1"/>
      </rPr>
      <t>- Memahami dan memenuhi kebutuhan masyarakat</t>
    </r>
  </si>
  <si>
    <t>Memberikan pelayanan akademik dan administrasi secara cepat, responsif, ramah, dan dapat memberikan solusi.</t>
  </si>
  <si>
    <r>
      <rPr>
        <sz val="11"/>
        <color theme="1"/>
        <rFont val="Bookman Old Style"/>
        <family val="1"/>
      </rPr>
      <t xml:space="preserve">- Melaksanakan tugas dengan jujur, bertanggung jawab, cermat,
disiplin, dan berintegritas tinggi
</t>
    </r>
  </si>
  <si>
    <t>Melaksanakan tugas dengan disiplin, transparan, bertanggungjawab, serta berintegritas dalam penggunaan fasilitas.</t>
  </si>
  <si>
    <t>Meningkatkan kompetensi secara berkelanjutan melalui pelatihan, penelitian, publikasi, dan pengembangan keterampilan pendukung pekerjaan.</t>
  </si>
  <si>
    <t>Menjaga hubungan keija yang baik, menghargai perbedaan, dan menciptakan lingkungan keijayang kondusif serta saling mendukung.</t>
  </si>
  <si>
    <t>- Menjaga nama baik sesama Dosen, Pimpinan, Institusi</t>
  </si>
  <si>
    <t>Menjaga nama baik institusi, mematuhi aturan organisasi, dan mendukung kebijakan pimpinan sesuai ketentuan yang berlaku.</t>
  </si>
  <si>
    <t>- Menjaga rahasia Institusi</t>
  </si>
  <si>
    <t>Cepat menyesuaikan diri terhadap perubahan sistem kerja, teknologi, dan kebijakan serta aktif memberikan inovasi.</t>
  </si>
  <si>
    <t>Membangun kerja sama yang efektif dengan berbagai pihak untuk mencapai target institusi dan meningkatkan kualitas kinerja bersama.</t>
  </si>
  <si>
    <t>Ukuran keberhasilan/ Indikator Kinerja Individu, Target :
- Artikel ilmiah dari hasil penelitian yang telah terbit di jurnal nasional terakreditasi</t>
  </si>
  <si>
    <t xml:space="preserve">Ukuran keberhasilan/ Indikator Kinerja Individu, Target :
- Sertifikat peserta                                                                                                                                                                                                                                                                            </t>
  </si>
  <si>
    <t>Dr. Yugi Setyarko, SE., MM</t>
  </si>
  <si>
    <t>0306047502</t>
  </si>
  <si>
    <t>Dr. Puspita Rani, SE., M.AK</t>
  </si>
  <si>
    <t>0327078702</t>
  </si>
  <si>
    <t>Universitas Budi Luhur</t>
  </si>
  <si>
    <t>Laboratorium dengan peralatan yang dapat digunakan untuk menunjang pelaksanaan pembelajaran dan penelitian.</t>
  </si>
  <si>
    <t>Daftar kehadiran, berita acara perkuliahan, nilai diserahkan ke Program Studi melalui website
https://webdosen.budiluhur.ac.id</t>
  </si>
  <si>
    <t>Membuat laporan setelah melakukan kegiatan tri darma yang telah ditugaskan oleh pimpinan perguruan tinggi.</t>
  </si>
  <si>
    <t>Jika kewajiban terpenuhi  pembelajaran dilakukan sesuai RPS maka berdampak pada meningkatnya persentasi ketercapaian CPL dan jika tidak dilaksanakan sebagaimana mestinya maka minimal capaian CPL (50%) tidak terpenuhi dan output
pengetahuan mahasiswa terkait matakuliah yang diajarkan menjadi tidak sempurna.</t>
  </si>
  <si>
    <t>Menginput nilai kuliah (obyektif dan transparan) sesuai dengan batas waktu yang telah ditentukan.</t>
  </si>
  <si>
    <t>Ruang rapat yang nyaman (AC dan proyektor / Smart TV berfungsi dengan baik), kondusif, kursi &amp; 
meja rapat yang ergonomis serta dilengkapi dengan kecepatan internet yang baik dan stabil.</t>
  </si>
  <si>
    <t>Ruang kelas dilengkapi dengan sarana pembelajaran yang berfungsi baik: meja, kursi, proyektor, Smart TV,  white board, spidol, penghapus papan tulis dan laptop serta jaringan internet yang memadai dan stabil.</t>
  </si>
  <si>
    <t>Pimpinan : Pegawai ybs melakukan pelayanan yang baik dan mengedepankan pelayanan prima
Rekan Kerja : Pegawai ybs melaksanakan tugas baik sesuai prosedur dan terencana</t>
  </si>
  <si>
    <t>Pimpinan : Pegawai ybs melaksanakan pekerjaan dengan bersungguh dan bertanggungjawab serta mempunyai integritas yang tinggi                                                                                         
Rekan Kerja : Pegawai ybs efektif dan efisien dalam bekerja sehingga menghasilkan output maksimal</t>
  </si>
  <si>
    <t>Pimpinan : Pegawai ybs melaksanakan tugas dengan hasil yang baik dan senantiasa memaksimalkan kompetensi yang ada pada dirinya
Rekan Kerja : Pegawai ybs senang membagi pengetahuan baru yang dimilikinya kepada rekan dosen lainnya</t>
  </si>
  <si>
    <t>Pimpinan : Pegawai ybs mempunyai kelebihan dalam mencairkan suasana tegang sehingga berubah menjadi lebih kondusif
Rekan Kerja : Pegawai ybs menghargai pendapat orang lain dalam berbagai diskusi untuk mencari suatu solusi permasalahan</t>
  </si>
  <si>
    <t>Pimpinan : Pegawai ybs selalu berpegang teguh pada ideologi pancasila dengan memberikan pemahaman yang sama kepada mahasiswa, dosen dan tenaga kependikan, serta memiliki integritas dalam menjaga instansi
Rekan Kerja : Pegawai ybs mempunyai attitude yang baik serta menjaga nama baik institusi dimana ia bekerja</t>
  </si>
  <si>
    <t xml:space="preserve">Pimpinan : Pegawai ybs cepat beradaptasi terhadap perubahan aturan dan sistem yang berlaku dalam pendidikan di perguruan tinggi. Aktif dan memberikan inovasi yang menunjang terhadap perbaikan pengembangan kreativitas dosen dan mahasiswa
Rekan Kerja : Pegawai ybs aktif dan memberikan inovasi yang menunjang terhadap perbaikan pengembangan kreativitas dosen dan mahasiswa </t>
  </si>
  <si>
    <t>Pimpinan : Pegawai ybs memberikan ruang yang luas terhadap siapapun guna menghasilkan nilai tambah bagi institusi pendidikan tempatnya bekerja
Rekan Kerja : Pegawai ybs merupakan salah satu penggerak dan suka bekerjasama dalam suatu team work untuk menghasilkan tujuan bersama</t>
  </si>
  <si>
    <t>Pimpinan : Pegawai ybs sudah melakukan publikasi karya.</t>
  </si>
  <si>
    <t>Pimpinan : Pegawai ybs telah melaksanakan kewajibannya dalam mengikuti kegiatan sesuai ketentuan yang berlaku</t>
  </si>
  <si>
    <t>Jakarta, 29 Desember 2024</t>
  </si>
  <si>
    <t>6. Jakarta, 29 Desember 2024</t>
  </si>
  <si>
    <t>7. Jakarta, 29 Desember 2024</t>
  </si>
  <si>
    <t>1 JANUARI 2024 SD 31 DESEMBER TAHUN 2024</t>
  </si>
  <si>
    <t>Penata, III/С</t>
  </si>
  <si>
    <t>Lektor</t>
  </si>
  <si>
    <t>Penata - III/c</t>
  </si>
  <si>
    <t>Lektor Kepala</t>
  </si>
  <si>
    <t>Dr. Elizabeth, S.E, M.M.</t>
  </si>
  <si>
    <t>0313038106</t>
  </si>
  <si>
    <t>Penata Muda Tk. I - III/b, 1 Okt 2019</t>
  </si>
  <si>
    <t>Asisten Ahli, 1 Des 2016</t>
  </si>
  <si>
    <t>Ukuran keberhasilan/ Indikator Kinerja Individu, Target :
- Artikel ilmiah dari hasil penelitian yang telah terbit di jurnal nasional PkM</t>
  </si>
  <si>
    <t>Telah dilaksanakan sesuai penugasan yang diberikan</t>
  </si>
  <si>
    <t>Presensi Kehadiran Mahasiswa sebanyak 16 kali pertemuan dalam 1 semester</t>
  </si>
  <si>
    <t>https://journal.yrpipku.com/index.php/ijedr/article/view/4447</t>
  </si>
  <si>
    <t xml:space="preserve">Pengajaran mata kuliah: Semester Genap 2023/2024: 1. Business Innovation &amp; Development, 2. Manajemen Pemasaran Internasional, 3. Manajemen Strategi, 4. Market Entry Strategy, 5. Brand and Positioning, 6. Komunikasi Pemasaran Terpadu . Semester Gasal 2024/2025: 1. Business Creation, 2. Manajemen Strategi, 3. Manajemen &amp; Konsep Kreatif periklanan  (sudah sesuai dengan  RPS, kehadiran 16 pertemuan dan tepat waktu (Penugasan dari Dekan Fakultas Ekonomi dan Bisnis) </t>
  </si>
  <si>
    <t>Artikel Penelitian dengan judul: "	The Influence of Perceived Value of Benefits, Perceived Ease of Technology Use and Customer Trust on Intention To Use Digital Banking Applications" 	01 Januari 2024</t>
  </si>
  <si>
    <t>Artikel Penelitian dengan judul: "	Exploring Determinants for Enhancing Employee Performance" 31 Januari 2024</t>
  </si>
  <si>
    <t>Artikel Penelitian dengan judul: "	Analysis of The Influence of Trust In Digital Transactions and Website Reputation on Customers Purchase Intention Through Footwear Website" 16 Maret 2024</t>
  </si>
  <si>
    <t>Artikel Penelitian dengan judul: "Analysis of the Relationship Between Tourists Experience, Knowledge, Digital Strategic Decisions of Tourism Site Managers and Tourism Business Sustainability" 09 Mei 2024</t>
  </si>
  <si>
    <t>Artikel Penelitian dengan judul: "Exploring Determinants for Enhancing Employee Performance" 09 Desember 2024</t>
  </si>
  <si>
    <t>Artikel Penelitian dengan judul: "Analysis of Coffee Shop Digital Marketing Strategy through Social Media to Increase Product Sales" 27 Juni 2024</t>
  </si>
  <si>
    <t>Artikel Penelitian dengan judul: "	Pengaruh Komunikasi Pemasaran, Kualitas Produk, dan Label Halal terhadap Keputusan Pembelian di TikTok Shop" 	20 September 2024</t>
  </si>
  <si>
    <t>Ukuran keberhasilan/ Indikator Kinerja Individu, Target :
- Artikel ilmiah dari hasil penelitian yang telah terbit di jurnal nasional</t>
  </si>
  <si>
    <t>Artikel Penelitian dengan judul: "Comparative Analysis of Digital Wallet Usage of Millenials and Generation Z" 01 Oktober 2024</t>
  </si>
  <si>
    <t>Ukuran keberhasilan/ Indikator Kinerja Individu, Target :
- Artikel ilmiah dari hasil penelitian yang telah terbit di jurnal internasional</t>
  </si>
  <si>
    <t>Artikel Penelitian dengan judul: "Analisis Strategi Pemasaran dalam Meningkatkan Kinerja Penjualan Ditinjau dari Perspektif Bisnis" 	02 Oktober 2024</t>
  </si>
  <si>
    <t>Artikel Penelitian dengan judul: "Surface Design Training Using Suminagashi Technique to Increase Student Creativity in Pkbm Binar, South Tangerang" 	07 November 2024</t>
  </si>
  <si>
    <t>Artikel Penelitian dengan judul: "Measuring value-at-risk and expected shortfall of newer cryptocurrencies: new insights" 	14 November 2024</t>
  </si>
  <si>
    <t>Ukuran keberhasilan/ Indikator Kinerja Individu, Target :
- Artikel ilmiah dari hasil penelitian yang telah terbit di jurnal internasional bereputasi</t>
  </si>
  <si>
    <t>Ukuran keberhasilan/ Indikator Kinerja Individu, Target :
- Artikel ilmiah dari hasil penelitian yang telah terbit di prosiding</t>
  </si>
  <si>
    <t>Artikel Penelitian dengan judul: "Discovering The Determinants of Motivation, Compensation, Workload on Employee Performance" 28 November 2024</t>
  </si>
  <si>
    <t>Hasil Pengabdian masyarakat yang diterbitkan dengan judul "Pelatihan Manajemen Perekaman Arsip Digital Melalui Google Drive dan One Drive" 30 Mei 2024</t>
  </si>
  <si>
    <t>Mengikuti kegiatan "	Workshop Metodologi Penelitian dan Publikasi Ilmiah, SLR dan Bibliometric" sebagai peserta pada tanggal 10 Juni 2024.</t>
  </si>
  <si>
    <t>Mengikuti kegiatan "How To Do Literature Review for Dissertation Proposal" sebagai peserta pada tanggal 18 Juli 2024.</t>
  </si>
  <si>
    <t>Mengikuti kegiatan "Webinar: Ekonomi Sirkular" sebagai peserta pada tanggal 02 September 2024</t>
  </si>
  <si>
    <t>Mengikuti kegiatan "	3rd International Postgraduated Symposium 2024 University Sains Malaysia" sebagai peserta pada tanggal 27 November 2024.</t>
  </si>
  <si>
    <t>https://dirdosen.budiluhur.ac.id/0313038106/JAD/2024/2024.pdf</t>
  </si>
  <si>
    <t>https://doi.org/10.60083/jidt.v5i4.449</t>
  </si>
  <si>
    <t>https://jidt.org/jidt/article/view/518</t>
  </si>
  <si>
    <t>https://jsisfotek.org/index.php/JSisfotek/article/view/353</t>
  </si>
  <si>
    <t>https://lpppipublishing.com/index.php/ijessm/index</t>
  </si>
  <si>
    <t>https://journal.stmiki.ac.id/index.php/jimik/article/view/979</t>
  </si>
  <si>
    <t>https://journal.hmjournals.com/index.php/IJITC/issue/view/504</t>
  </si>
  <si>
    <t>https://journal.ipm2kpe.or.id/index.php/COSTING/article/view/12598/7918</t>
  </si>
  <si>
    <t>https://iccd.asia/ojs/index.php/iccd/article/view/759</t>
  </si>
  <si>
    <t>https://www.tandfonline.com/doi/full/10.1080/23311975.2024.2416096#abstract</t>
  </si>
  <si>
    <t>https://journal.yrpipku.com/index.php/ijedr/</t>
  </si>
  <si>
    <t>https://stp-mataram.e-journal.id/amal/article/view/3276</t>
  </si>
  <si>
    <t>https://dirdosen.budiluhur.ac.id/0313038106/JAD/2024/WorkShopSLR.pdf</t>
  </si>
  <si>
    <t>https://dirdosen.budiluhur.ac.id/0313038106/JAD/2024/how%20to.pdf</t>
  </si>
  <si>
    <t>https://dirdosen.budiluhur.ac.id/0313038106/JAD/2024/Elizabeth%20Certificate%20Ekonomi%20Berkelanjutan.pdf</t>
  </si>
  <si>
    <t>https://dirdosen.budiluhur.ac.id/0313038106/JAD/2024/Elizabeth_E-Certificate_International%20Simposium_Presenter%20pdf.pdf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</si>
</sst>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50">
    <font>
      <sz val="11"/>
      <name val="Calibri"/>
    </font>
    <font>
      <sz val="11"/>
      <color theme="1"/>
      <name val="Calibri"/>
      <family val="2"/>
      <scheme val="minor"/>
    </font>
    <font>
      <u/>
      <sz val="11"/>
      <name val="Calibri"/>
      <family val="2"/>
    </font>
    <font>
      <sz val="11"/>
      <name val="Calibri"/>
      <family val="2"/>
    </font>
    <font>
      <sz val="10"/>
      <name val="Calibri"/>
      <family val="2"/>
    </font>
    <font>
      <b/>
      <sz val="11"/>
      <name val="Calibri"/>
      <family val="2"/>
    </font>
    <font>
      <sz val="8"/>
      <name val="Calibri"/>
      <family val="2"/>
    </font>
    <font>
      <sz val="20"/>
      <name val="Calibri"/>
      <family val="2"/>
    </font>
    <font>
      <sz val="48"/>
      <name val="Calibri"/>
      <family val="2"/>
    </font>
    <font>
      <i/>
      <sz val="8"/>
      <name val="Calibri"/>
      <family val="2"/>
    </font>
    <font>
      <i/>
      <sz val="11"/>
      <name val="Calibri"/>
      <family val="2"/>
    </font>
    <font>
      <sz val="11"/>
      <name val="BookmanOldStyle"/>
    </font>
    <font>
      <b/>
      <sz val="11"/>
      <name val="BookmanOldStyle"/>
    </font>
    <font>
      <i/>
      <sz val="11"/>
      <name val="BookmanOldStyle"/>
    </font>
    <font>
      <sz val="11"/>
      <color indexed="8"/>
      <name val="Calibri"/>
      <family val="2"/>
    </font>
    <font>
      <sz val="9"/>
      <color indexed="54"/>
      <name val="TrebuchetMS"/>
    </font>
    <font>
      <sz val="11"/>
      <name val="Times New Roman"/>
      <family val="1"/>
    </font>
    <font>
      <sz val="11"/>
      <name val="Calibri"/>
      <family val="2"/>
    </font>
    <font>
      <i/>
      <sz val="11"/>
      <color indexed="8"/>
      <name val="Times New Roman"/>
      <family val="1"/>
    </font>
    <font>
      <b/>
      <sz val="11"/>
      <name val="Calibri"/>
      <family val="2"/>
    </font>
    <font>
      <sz val="11"/>
      <color theme="1"/>
      <name val="Calibri"/>
      <family val="2"/>
      <scheme val="minor"/>
    </font>
    <font>
      <b/>
      <sz val="11"/>
      <color theme="1"/>
      <name val="Calibri"/>
      <family val="2"/>
      <scheme val="minor"/>
    </font>
    <font>
      <sz val="12"/>
      <color theme="1"/>
      <name val="Times New Roman"/>
      <family val="1"/>
    </font>
    <font>
      <b/>
      <sz val="12"/>
      <color theme="1"/>
      <name val="Times New Roman"/>
      <family val="1"/>
    </font>
    <font>
      <b/>
      <sz val="11"/>
      <color theme="1"/>
      <name val="Times New Roman"/>
      <family val="1"/>
    </font>
    <font>
      <sz val="11"/>
      <color theme="1"/>
      <name val="Times New Roman"/>
      <family val="1"/>
    </font>
    <font>
      <sz val="11"/>
      <color rgb="FF000000"/>
      <name val="Times New Roman"/>
      <family val="1"/>
    </font>
    <font>
      <sz val="11"/>
      <name val="Calibri"/>
      <family val="2"/>
      <scheme val="minor"/>
    </font>
    <font>
      <b/>
      <sz val="11"/>
      <color rgb="FF000000"/>
      <name val="Times New Roman"/>
      <family val="1"/>
    </font>
    <font>
      <b/>
      <sz val="14"/>
      <color theme="1"/>
      <name val="Calibri"/>
      <family val="2"/>
      <scheme val="minor"/>
    </font>
    <font>
      <sz val="11"/>
      <color rgb="FF000000"/>
      <name val="BookmanOldStyle"/>
    </font>
    <font>
      <b/>
      <i/>
      <sz val="11"/>
      <color theme="1"/>
      <name val="Calibri"/>
      <family val="2"/>
      <scheme val="minor"/>
    </font>
    <font>
      <strike/>
      <sz val="11"/>
      <name val="Calibri"/>
      <family val="2"/>
    </font>
    <font>
      <sz val="11"/>
      <color theme="1"/>
      <name val="Bookman Old Style"/>
      <family val="1"/>
    </font>
    <font>
      <sz val="12"/>
      <color rgb="FF000000"/>
      <name val="Times New Roman"/>
      <family val="1"/>
    </font>
    <font>
      <sz val="12"/>
      <color theme="1"/>
      <name val="Arial"/>
      <family val="2"/>
    </font>
    <font>
      <b/>
      <sz val="11"/>
      <name val="Times New Roman"/>
      <family val="1"/>
    </font>
    <font>
      <sz val="11"/>
      <color rgb="FFFF0000"/>
      <name val="BookmanOldStyle"/>
    </font>
    <font>
      <sz val="11"/>
      <color rgb="FFFF0000"/>
      <name val="Times New Roman"/>
      <family val="1"/>
    </font>
    <font>
      <sz val="11"/>
      <color rgb="FFFF0000"/>
      <name val="Calibri"/>
      <family val="2"/>
    </font>
    <font>
      <sz val="10"/>
      <name val="Calibri"/>
      <family val="2"/>
    </font>
    <font>
      <b/>
      <sz val="28"/>
      <name val="Calibri"/>
      <family val="2"/>
    </font>
    <font>
      <sz val="11"/>
      <color theme="1"/>
      <name val="Calibri"/>
      <family val="2"/>
    </font>
    <font>
      <sz val="11"/>
      <name val="Bookman Old Style"/>
      <family val="1"/>
    </font>
    <font>
      <sz val="11"/>
      <color rgb="FF2F3031"/>
      <name val="Helvetica Neue"/>
      <family val="2"/>
    </font>
    <font>
      <b/>
      <sz val="26"/>
      <color theme="1"/>
      <name val="Calibri"/>
      <family val="2"/>
    </font>
    <font>
      <sz val="10"/>
      <color theme="1"/>
      <name val="Calibri"/>
      <family val="2"/>
    </font>
    <font>
      <i/>
      <sz val="10"/>
      <color theme="1"/>
      <name val="Calibri"/>
      <family val="2"/>
    </font>
    <font>
      <u/>
      <sz val="11"/>
      <color theme="10"/>
      <name val="Calibri"/>
      <family val="2"/>
    </font>
    <font>
      <sz val="8"/>
      <name val="Calibri"/>
      <family val="2"/>
    </font>
  </fonts>
  <fills count="9">
    <fill>
      <patternFill patternType="none"/>
    </fill>
    <fill>
      <patternFill patternType="gray125"/>
    </fill>
    <fill>
      <patternFill patternType="solid">
        <fgColor rgb="FFD9E2F3"/>
        <bgColor rgb="FFD9E2F3"/>
      </patternFill>
    </fill>
    <fill>
      <patternFill patternType="solid">
        <fgColor theme="0"/>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rgb="FF8EAADB"/>
        <bgColor rgb="FF8EAADB"/>
      </patternFill>
    </fill>
    <fill>
      <patternFill patternType="solid">
        <fgColor theme="8" tint="0.79998168889431442"/>
        <bgColor indexed="64"/>
      </patternFill>
    </fill>
    <fill>
      <patternFill patternType="solid">
        <fgColor rgb="FFFFFF0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ck">
        <color rgb="FF000000"/>
      </right>
      <top/>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indexed="64"/>
      </top>
      <bottom/>
      <diagonal/>
    </border>
    <border>
      <left style="thin">
        <color rgb="FF000000"/>
      </left>
      <right/>
      <top/>
      <bottom style="thin">
        <color indexed="64"/>
      </bottom>
      <diagonal/>
    </border>
    <border>
      <left/>
      <right style="thin">
        <color rgb="FF000000"/>
      </right>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indexed="64"/>
      </left>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s>
  <cellStyleXfs count="5">
    <xf numFmtId="0" fontId="0" fillId="0" borderId="0"/>
    <xf numFmtId="0" fontId="20" fillId="0" borderId="0"/>
    <xf numFmtId="0" fontId="35" fillId="0" borderId="0"/>
    <xf numFmtId="0" fontId="48" fillId="0" borderId="0" applyNumberFormat="0" applyFill="0" applyBorder="0" applyAlignment="0" applyProtection="0"/>
    <xf numFmtId="0" fontId="1" fillId="0" borderId="0"/>
  </cellStyleXfs>
  <cellXfs count="299">
    <xf numFmtId="0" fontId="0" fillId="0" borderId="0" xfId="0"/>
    <xf numFmtId="0" fontId="0" fillId="0" borderId="0" xfId="0" applyAlignment="1">
      <alignment horizontal="center"/>
    </xf>
    <xf numFmtId="0" fontId="2" fillId="0" borderId="0" xfId="0" applyFont="1" applyAlignment="1">
      <alignment horizontal="center" vertical="center"/>
    </xf>
    <xf numFmtId="0" fontId="0" fillId="0" borderId="0" xfId="0" applyAlignment="1">
      <alignment vertical="top"/>
    </xf>
    <xf numFmtId="0" fontId="0" fillId="2" borderId="17" xfId="0" applyFill="1" applyBorder="1" applyAlignment="1">
      <alignment horizontal="center" vertical="center"/>
    </xf>
    <xf numFmtId="0" fontId="0" fillId="0" borderId="17" xfId="0" applyBorder="1" applyAlignment="1">
      <alignment horizontal="center" vertical="center"/>
    </xf>
    <xf numFmtId="0" fontId="0" fillId="0" borderId="17" xfId="0" applyBorder="1"/>
    <xf numFmtId="0" fontId="0" fillId="2" borderId="17" xfId="0" applyFill="1" applyBorder="1" applyAlignment="1">
      <alignment horizontal="center" vertical="center" wrapText="1"/>
    </xf>
    <xf numFmtId="0" fontId="0" fillId="0" borderId="0" xfId="0" applyAlignment="1">
      <alignment horizontal="center" vertical="center" wrapText="1"/>
    </xf>
    <xf numFmtId="0" fontId="4" fillId="0" borderId="0" xfId="0" applyFont="1" applyAlignment="1">
      <alignment vertical="top" wrapText="1"/>
    </xf>
    <xf numFmtId="0" fontId="0" fillId="0" borderId="0" xfId="0" applyAlignment="1">
      <alignment wrapText="1"/>
    </xf>
    <xf numFmtId="0" fontId="0" fillId="2" borderId="16" xfId="0" applyFill="1" applyBorder="1" applyAlignment="1">
      <alignment vertical="top" wrapText="1"/>
    </xf>
    <xf numFmtId="0" fontId="0" fillId="2" borderId="19" xfId="0" applyFill="1" applyBorder="1" applyAlignment="1">
      <alignment vertical="top" wrapText="1"/>
    </xf>
    <xf numFmtId="0" fontId="0" fillId="0" borderId="23" xfId="0" applyBorder="1" applyAlignment="1">
      <alignment horizontal="right"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top" wrapText="1"/>
    </xf>
    <xf numFmtId="0" fontId="5" fillId="0" borderId="17" xfId="0" applyFont="1" applyBorder="1" applyAlignment="1">
      <alignment horizontal="center" vertical="center"/>
    </xf>
    <xf numFmtId="0" fontId="5" fillId="0" borderId="0" xfId="0" applyFont="1" applyAlignment="1">
      <alignment horizontal="center" vertical="center"/>
    </xf>
    <xf numFmtId="0" fontId="6" fillId="0" borderId="17" xfId="0" applyFont="1" applyBorder="1" applyAlignment="1">
      <alignment vertical="center" wrapText="1"/>
    </xf>
    <xf numFmtId="0" fontId="5" fillId="0" borderId="17" xfId="0" applyFont="1" applyBorder="1" applyAlignment="1">
      <alignment horizontal="center"/>
    </xf>
    <xf numFmtId="1" fontId="0" fillId="0" borderId="17" xfId="0" applyNumberFormat="1" applyBorder="1" applyAlignment="1">
      <alignment horizontal="center"/>
    </xf>
    <xf numFmtId="9" fontId="0" fillId="0" borderId="0" xfId="0" applyNumberFormat="1"/>
    <xf numFmtId="0" fontId="0" fillId="0" borderId="17" xfId="0" applyBorder="1" applyAlignment="1">
      <alignment horizontal="center"/>
    </xf>
    <xf numFmtId="0" fontId="5" fillId="0" borderId="17" xfId="0" applyFont="1" applyBorder="1" applyAlignment="1">
      <alignment horizontal="center" vertical="center" wrapText="1"/>
    </xf>
    <xf numFmtId="1" fontId="0" fillId="0" borderId="17" xfId="0" applyNumberFormat="1" applyBorder="1" applyAlignment="1">
      <alignment horizontal="center" vertical="center"/>
    </xf>
    <xf numFmtId="1" fontId="0" fillId="0" borderId="0" xfId="0" applyNumberFormat="1" applyAlignment="1">
      <alignment horizontal="center" vertical="center"/>
    </xf>
    <xf numFmtId="0" fontId="22" fillId="0" borderId="0" xfId="1" applyFont="1" applyAlignment="1">
      <alignment horizontal="center" vertical="center"/>
    </xf>
    <xf numFmtId="0" fontId="23" fillId="0" borderId="1" xfId="1" applyFont="1" applyBorder="1" applyAlignment="1">
      <alignment horizontal="center" vertical="center" wrapText="1"/>
    </xf>
    <xf numFmtId="0" fontId="23" fillId="0" borderId="1" xfId="1" applyFont="1" applyBorder="1" applyAlignment="1">
      <alignment horizontal="center" vertical="center"/>
    </xf>
    <xf numFmtId="0" fontId="23" fillId="0" borderId="0" xfId="1" applyFont="1" applyAlignment="1">
      <alignment horizontal="center" vertical="center"/>
    </xf>
    <xf numFmtId="0" fontId="22" fillId="0" borderId="1" xfId="1" applyFont="1" applyBorder="1" applyAlignment="1">
      <alignment vertical="center" wrapText="1"/>
    </xf>
    <xf numFmtId="0" fontId="22" fillId="0" borderId="1" xfId="1" applyFont="1" applyBorder="1" applyAlignment="1">
      <alignment horizontal="center" vertical="center"/>
    </xf>
    <xf numFmtId="0" fontId="22" fillId="0" borderId="0" xfId="1" applyFont="1" applyAlignment="1">
      <alignment vertical="center"/>
    </xf>
    <xf numFmtId="0" fontId="22" fillId="0" borderId="0" xfId="1" applyFont="1" applyAlignment="1">
      <alignment vertical="center" wrapText="1"/>
    </xf>
    <xf numFmtId="0" fontId="23" fillId="3" borderId="0" xfId="1" applyFont="1" applyFill="1" applyAlignment="1">
      <alignment vertical="center"/>
    </xf>
    <xf numFmtId="0" fontId="24" fillId="3" borderId="0" xfId="1" applyFont="1" applyFill="1" applyAlignment="1">
      <alignment vertical="center"/>
    </xf>
    <xf numFmtId="0" fontId="25" fillId="3" borderId="0" xfId="1" applyFont="1" applyFill="1" applyAlignment="1">
      <alignment vertical="center" wrapText="1"/>
    </xf>
    <xf numFmtId="0" fontId="25" fillId="3" borderId="0" xfId="1" applyFont="1" applyFill="1" applyAlignment="1">
      <alignment vertical="center"/>
    </xf>
    <xf numFmtId="0" fontId="25" fillId="3" borderId="0" xfId="1" applyFont="1" applyFill="1" applyAlignment="1">
      <alignment horizontal="center" vertical="center" wrapText="1"/>
    </xf>
    <xf numFmtId="0" fontId="24" fillId="3" borderId="1" xfId="1" applyFont="1" applyFill="1" applyBorder="1" applyAlignment="1">
      <alignment horizontal="center" vertical="center" wrapText="1"/>
    </xf>
    <xf numFmtId="0" fontId="24" fillId="3" borderId="0" xfId="1" applyFont="1" applyFill="1" applyAlignment="1">
      <alignment horizontal="center" vertical="center" wrapText="1"/>
    </xf>
    <xf numFmtId="0" fontId="25" fillId="3" borderId="1" xfId="1" applyFont="1" applyFill="1" applyBorder="1" applyAlignment="1">
      <alignment horizontal="center" vertical="center" wrapText="1"/>
    </xf>
    <xf numFmtId="0" fontId="25" fillId="3" borderId="1" xfId="1" applyFont="1" applyFill="1" applyBorder="1" applyAlignment="1">
      <alignment horizontal="center" wrapText="1"/>
    </xf>
    <xf numFmtId="0" fontId="26" fillId="0" borderId="1" xfId="1" applyFont="1" applyBorder="1" applyAlignment="1">
      <alignment horizontal="center" wrapText="1"/>
    </xf>
    <xf numFmtId="0" fontId="25" fillId="0" borderId="1" xfId="1" applyFont="1" applyBorder="1" applyAlignment="1">
      <alignment horizontal="center" wrapText="1"/>
    </xf>
    <xf numFmtId="0" fontId="24" fillId="3" borderId="0" xfId="1" applyFont="1" applyFill="1" applyAlignment="1">
      <alignment vertical="center" wrapText="1"/>
    </xf>
    <xf numFmtId="0" fontId="26" fillId="0" borderId="26" xfId="1" applyFont="1" applyBorder="1" applyAlignment="1">
      <alignment horizontal="center" vertical="center" wrapText="1"/>
    </xf>
    <xf numFmtId="0" fontId="11" fillId="0" borderId="0" xfId="1" applyFont="1" applyAlignment="1">
      <alignment horizontal="center"/>
    </xf>
    <xf numFmtId="0" fontId="11" fillId="0" borderId="0" xfId="1" applyFont="1"/>
    <xf numFmtId="0" fontId="11" fillId="0" borderId="0" xfId="1" applyFont="1" applyAlignment="1">
      <alignment vertical="center"/>
    </xf>
    <xf numFmtId="0" fontId="11" fillId="0" borderId="0" xfId="1" applyFont="1" applyAlignment="1">
      <alignment horizontal="right" vertical="center"/>
    </xf>
    <xf numFmtId="0" fontId="11" fillId="4" borderId="1" xfId="1" applyFont="1" applyFill="1" applyBorder="1" applyAlignment="1">
      <alignment vertical="center"/>
    </xf>
    <xf numFmtId="0" fontId="11" fillId="0" borderId="1" xfId="1" applyFont="1" applyBorder="1" applyAlignment="1">
      <alignment vertical="center"/>
    </xf>
    <xf numFmtId="0" fontId="12" fillId="0" borderId="0" xfId="1" applyFont="1"/>
    <xf numFmtId="0" fontId="11" fillId="0" borderId="0" xfId="1" applyFont="1" applyAlignment="1">
      <alignment horizontal="center" vertical="center"/>
    </xf>
    <xf numFmtId="0" fontId="25" fillId="0" borderId="0" xfId="1" applyFont="1"/>
    <xf numFmtId="0" fontId="25" fillId="0" borderId="1" xfId="1" applyFont="1" applyBorder="1" applyAlignment="1">
      <alignment horizontal="center" vertical="center"/>
    </xf>
    <xf numFmtId="0" fontId="25" fillId="0" borderId="0" xfId="1" applyFont="1" applyAlignment="1">
      <alignment horizontal="center"/>
    </xf>
    <xf numFmtId="0" fontId="25" fillId="0" borderId="0" xfId="1" applyFont="1" applyAlignment="1">
      <alignment horizontal="left"/>
    </xf>
    <xf numFmtId="0" fontId="16" fillId="0" borderId="0" xfId="1" applyFont="1"/>
    <xf numFmtId="0" fontId="16" fillId="0" borderId="0" xfId="1" applyFont="1" applyAlignment="1">
      <alignment horizontal="center" vertical="center"/>
    </xf>
    <xf numFmtId="0" fontId="0" fillId="3" borderId="0" xfId="0" applyFill="1" applyAlignment="1">
      <alignment horizontal="left" vertical="top"/>
    </xf>
    <xf numFmtId="0" fontId="27" fillId="3" borderId="0" xfId="0" applyFont="1" applyFill="1" applyAlignment="1">
      <alignment horizontal="left" vertical="top"/>
    </xf>
    <xf numFmtId="0" fontId="0" fillId="3" borderId="0" xfId="0" applyFill="1"/>
    <xf numFmtId="0" fontId="11" fillId="0" borderId="0" xfId="0" applyFont="1" applyAlignment="1">
      <alignment vertical="center" wrapText="1"/>
    </xf>
    <xf numFmtId="0" fontId="27" fillId="3" borderId="0" xfId="0" applyFont="1" applyFill="1"/>
    <xf numFmtId="0" fontId="0" fillId="3" borderId="1" xfId="0" applyFill="1" applyBorder="1" applyAlignment="1">
      <alignment horizontal="center" vertical="center"/>
    </xf>
    <xf numFmtId="0" fontId="26" fillId="3" borderId="0" xfId="0" applyFont="1" applyFill="1" applyAlignment="1">
      <alignment vertical="center" wrapText="1"/>
    </xf>
    <xf numFmtId="0" fontId="26" fillId="3" borderId="0" xfId="0" applyFont="1" applyFill="1" applyAlignment="1">
      <alignment horizontal="right" vertical="center" wrapText="1"/>
    </xf>
    <xf numFmtId="0" fontId="26" fillId="4" borderId="1" xfId="0" applyFont="1" applyFill="1" applyBorder="1" applyAlignment="1">
      <alignment vertical="center" wrapText="1"/>
    </xf>
    <xf numFmtId="0" fontId="26" fillId="3" borderId="1" xfId="0" applyFont="1" applyFill="1" applyBorder="1" applyAlignment="1">
      <alignment vertical="center" wrapText="1"/>
    </xf>
    <xf numFmtId="0" fontId="26" fillId="3" borderId="1" xfId="0" applyFont="1" applyFill="1" applyBorder="1" applyAlignment="1">
      <alignment vertical="top" wrapText="1"/>
    </xf>
    <xf numFmtId="0" fontId="26" fillId="3" borderId="1" xfId="0" applyFont="1" applyFill="1" applyBorder="1" applyAlignment="1">
      <alignment vertical="center"/>
    </xf>
    <xf numFmtId="0" fontId="25" fillId="3" borderId="1" xfId="0" applyFont="1" applyFill="1" applyBorder="1" applyAlignment="1">
      <alignment wrapText="1"/>
    </xf>
    <xf numFmtId="0" fontId="25" fillId="0" borderId="0" xfId="0" applyFont="1" applyAlignment="1">
      <alignment wrapText="1"/>
    </xf>
    <xf numFmtId="0" fontId="25" fillId="3" borderId="0" xfId="0" applyFont="1" applyFill="1" applyAlignment="1">
      <alignment wrapText="1"/>
    </xf>
    <xf numFmtId="0" fontId="29" fillId="0" borderId="0" xfId="0" applyFont="1" applyAlignment="1">
      <alignment horizontal="left"/>
    </xf>
    <xf numFmtId="0" fontId="0" fillId="0" borderId="0" xfId="0" applyAlignment="1">
      <alignment horizontal="center" vertical="center"/>
    </xf>
    <xf numFmtId="0" fontId="21" fillId="0" borderId="0" xfId="0" applyFont="1" applyAlignment="1">
      <alignment horizontal="center"/>
    </xf>
    <xf numFmtId="0" fontId="0" fillId="0" borderId="0" xfId="0" applyAlignment="1">
      <alignment horizontal="left"/>
    </xf>
    <xf numFmtId="0" fontId="31" fillId="0" borderId="0" xfId="0" applyFont="1" applyAlignment="1">
      <alignment horizontal="center"/>
    </xf>
    <xf numFmtId="0" fontId="0" fillId="0" borderId="0" xfId="0" applyAlignment="1">
      <alignment horizontal="left" vertical="center"/>
    </xf>
    <xf numFmtId="0" fontId="0" fillId="7" borderId="3" xfId="0" applyFill="1" applyBorder="1" applyAlignment="1">
      <alignment horizontal="center"/>
    </xf>
    <xf numFmtId="0" fontId="0" fillId="7" borderId="6" xfId="0" applyFill="1" applyBorder="1"/>
    <xf numFmtId="0" fontId="0" fillId="7" borderId="9" xfId="0" applyFill="1" applyBorder="1" applyAlignment="1">
      <alignment horizontal="center" vertical="center"/>
    </xf>
    <xf numFmtId="0" fontId="0" fillId="7" borderId="7" xfId="0" applyFill="1" applyBorder="1"/>
    <xf numFmtId="0" fontId="0" fillId="7" borderId="15" xfId="0" applyFill="1" applyBorder="1" applyAlignment="1">
      <alignment horizontal="center"/>
    </xf>
    <xf numFmtId="0" fontId="0" fillId="0" borderId="1" xfId="0" applyBorder="1"/>
    <xf numFmtId="0" fontId="0" fillId="0" borderId="1" xfId="0" applyBorder="1" applyAlignment="1">
      <alignment horizontal="center" vertical="center"/>
    </xf>
    <xf numFmtId="0" fontId="0" fillId="7" borderId="5" xfId="0" applyFill="1" applyBorder="1" applyAlignment="1">
      <alignment horizontal="center"/>
    </xf>
    <xf numFmtId="41" fontId="0" fillId="0" borderId="1" xfId="0" applyNumberFormat="1" applyBorder="1"/>
    <xf numFmtId="0" fontId="0" fillId="7" borderId="4" xfId="0" applyFill="1" applyBorder="1" applyAlignment="1">
      <alignment horizontal="center"/>
    </xf>
    <xf numFmtId="2" fontId="0" fillId="0" borderId="1" xfId="0" applyNumberFormat="1" applyBorder="1"/>
    <xf numFmtId="0" fontId="0" fillId="0" borderId="12" xfId="0" applyBorder="1" applyAlignment="1">
      <alignment horizontal="center"/>
    </xf>
    <xf numFmtId="0" fontId="0" fillId="0" borderId="8" xfId="0" applyBorder="1" applyAlignment="1">
      <alignment horizontal="center" wrapText="1"/>
    </xf>
    <xf numFmtId="0" fontId="0" fillId="0" borderId="8" xfId="0" applyBorder="1" applyAlignment="1">
      <alignment horizontal="center" vertical="center"/>
    </xf>
    <xf numFmtId="0" fontId="0" fillId="0" borderId="13" xfId="0" applyBorder="1" applyAlignment="1">
      <alignment horizontal="center" wrapText="1"/>
    </xf>
    <xf numFmtId="0" fontId="0" fillId="0" borderId="15" xfId="0" applyBorder="1" applyAlignment="1">
      <alignment horizontal="center"/>
    </xf>
    <xf numFmtId="0" fontId="0" fillId="0" borderId="14" xfId="0" applyBorder="1" applyAlignment="1">
      <alignment horizontal="center"/>
    </xf>
    <xf numFmtId="0" fontId="0" fillId="0" borderId="14" xfId="0" applyBorder="1"/>
    <xf numFmtId="41" fontId="0" fillId="0" borderId="14" xfId="0" applyNumberFormat="1" applyBorder="1" applyAlignment="1">
      <alignment horizontal="center"/>
    </xf>
    <xf numFmtId="0" fontId="0" fillId="0" borderId="10" xfId="0" applyBorder="1" applyAlignment="1">
      <alignment horizontal="center"/>
    </xf>
    <xf numFmtId="0" fontId="0" fillId="0" borderId="2" xfId="0" applyBorder="1"/>
    <xf numFmtId="0" fontId="0" fillId="0" borderId="2" xfId="0" applyBorder="1" applyAlignment="1">
      <alignment horizontal="center" vertical="center"/>
    </xf>
    <xf numFmtId="0" fontId="0" fillId="0" borderId="11" xfId="0" applyBorder="1"/>
    <xf numFmtId="0" fontId="0" fillId="0" borderId="0" xfId="0" applyAlignment="1">
      <alignment horizontal="center" wrapText="1"/>
    </xf>
    <xf numFmtId="0" fontId="19" fillId="0" borderId="0" xfId="0" applyFont="1" applyAlignment="1">
      <alignment horizontal="center" wrapText="1"/>
    </xf>
    <xf numFmtId="0" fontId="19" fillId="0" borderId="0" xfId="0" applyFont="1" applyAlignment="1">
      <alignment horizontal="center"/>
    </xf>
    <xf numFmtId="0" fontId="0" fillId="3" borderId="5" xfId="0" applyFill="1" applyBorder="1" applyAlignment="1">
      <alignment horizontal="center" vertical="center"/>
    </xf>
    <xf numFmtId="0" fontId="33" fillId="0" borderId="26" xfId="0" applyFont="1" applyBorder="1" applyAlignment="1">
      <alignment horizontal="left" vertical="top" wrapText="1"/>
    </xf>
    <xf numFmtId="1" fontId="34" fillId="0" borderId="17" xfId="0" applyNumberFormat="1" applyFont="1" applyBorder="1" applyAlignment="1">
      <alignment horizontal="center" vertical="center" shrinkToFit="1"/>
    </xf>
    <xf numFmtId="0" fontId="33" fillId="0" borderId="38" xfId="0" applyFont="1" applyBorder="1" applyAlignment="1">
      <alignment horizontal="left" vertical="top" wrapText="1"/>
    </xf>
    <xf numFmtId="0" fontId="34" fillId="0" borderId="17" xfId="0" applyFont="1" applyBorder="1" applyAlignment="1">
      <alignment horizontal="center" vertical="center" shrinkToFit="1"/>
    </xf>
    <xf numFmtId="0" fontId="33" fillId="0" borderId="1" xfId="0" applyFont="1" applyBorder="1" applyAlignment="1">
      <alignment horizontal="left" vertical="top" wrapText="1"/>
    </xf>
    <xf numFmtId="0" fontId="25" fillId="3" borderId="1" xfId="1" applyFont="1" applyFill="1" applyBorder="1" applyAlignment="1">
      <alignment horizontal="left" vertical="center" wrapText="1"/>
    </xf>
    <xf numFmtId="0" fontId="37" fillId="0" borderId="0" xfId="1" applyFont="1" applyAlignment="1">
      <alignment vertical="center"/>
    </xf>
    <xf numFmtId="0" fontId="38" fillId="0" borderId="0" xfId="1" applyFont="1"/>
    <xf numFmtId="0" fontId="40" fillId="0" borderId="0" xfId="0" applyFont="1" applyAlignment="1">
      <alignment vertical="top" wrapText="1"/>
    </xf>
    <xf numFmtId="0" fontId="17" fillId="3" borderId="0" xfId="0" applyFont="1" applyFill="1" applyAlignment="1">
      <alignment horizontal="left" vertical="top"/>
    </xf>
    <xf numFmtId="0" fontId="11" fillId="0" borderId="1" xfId="1" quotePrefix="1" applyFont="1" applyBorder="1" applyAlignment="1">
      <alignment vertical="center"/>
    </xf>
    <xf numFmtId="41" fontId="0" fillId="0" borderId="1" xfId="0" quotePrefix="1" applyNumberFormat="1" applyBorder="1"/>
    <xf numFmtId="0" fontId="44" fillId="0" borderId="0" xfId="0" applyFont="1"/>
    <xf numFmtId="0" fontId="25" fillId="0" borderId="17" xfId="0" applyFont="1" applyBorder="1" applyAlignment="1">
      <alignment horizontal="center" vertical="center"/>
    </xf>
    <xf numFmtId="0" fontId="46" fillId="0" borderId="17" xfId="0" applyFont="1" applyBorder="1" applyAlignment="1">
      <alignment vertical="top" wrapText="1"/>
    </xf>
    <xf numFmtId="0" fontId="3" fillId="0" borderId="13" xfId="0" applyFont="1" applyBorder="1" applyAlignment="1">
      <alignment horizontal="center" wrapText="1"/>
    </xf>
    <xf numFmtId="0" fontId="3" fillId="0" borderId="8" xfId="0" applyFont="1" applyBorder="1" applyAlignment="1">
      <alignment horizontal="center" wrapText="1"/>
    </xf>
    <xf numFmtId="0" fontId="3" fillId="0" borderId="0" xfId="0" applyFont="1" applyAlignment="1">
      <alignment horizontal="left" vertical="center"/>
    </xf>
    <xf numFmtId="41" fontId="3" fillId="0" borderId="1" xfId="0" applyNumberFormat="1" applyFont="1" applyBorder="1"/>
    <xf numFmtId="0" fontId="3" fillId="0" borderId="22" xfId="0" applyFont="1" applyBorder="1"/>
    <xf numFmtId="0" fontId="42" fillId="0" borderId="20" xfId="0" applyFont="1" applyBorder="1" applyAlignment="1">
      <alignment horizontal="left" vertical="top" wrapText="1"/>
    </xf>
    <xf numFmtId="0" fontId="45" fillId="0" borderId="0" xfId="0" applyFont="1" applyAlignment="1">
      <alignment horizontal="center" vertical="center"/>
    </xf>
    <xf numFmtId="0" fontId="0" fillId="0" borderId="0" xfId="0"/>
    <xf numFmtId="0" fontId="20" fillId="0" borderId="0" xfId="0" applyFont="1" applyAlignment="1">
      <alignment horizontal="center"/>
    </xf>
    <xf numFmtId="0" fontId="30" fillId="0" borderId="2" xfId="0" applyFont="1" applyBorder="1" applyAlignment="1">
      <alignment horizontal="center" vertical="center" wrapText="1"/>
    </xf>
    <xf numFmtId="0" fontId="0" fillId="0" borderId="0" xfId="0" applyAlignment="1">
      <alignment horizontal="left" wrapText="1"/>
    </xf>
    <xf numFmtId="0" fontId="0" fillId="0" borderId="2" xfId="0" applyBorder="1" applyAlignment="1">
      <alignment horizontal="left" wrapText="1"/>
    </xf>
    <xf numFmtId="0" fontId="41" fillId="8" borderId="0" xfId="0" applyFont="1" applyFill="1" applyAlignment="1">
      <alignment horizontal="center" vertical="center"/>
    </xf>
    <xf numFmtId="0" fontId="0" fillId="0" borderId="0" xfId="0" applyAlignment="1">
      <alignment horizontal="center" wrapText="1"/>
    </xf>
    <xf numFmtId="0" fontId="0" fillId="0" borderId="14" xfId="0" applyBorder="1" applyAlignment="1">
      <alignment horizontal="center" wrapText="1"/>
    </xf>
    <xf numFmtId="0" fontId="0" fillId="0" borderId="0" xfId="0" applyAlignment="1">
      <alignment horizontal="center"/>
    </xf>
    <xf numFmtId="0" fontId="0" fillId="0" borderId="14" xfId="0" applyBorder="1" applyAlignment="1">
      <alignment horizontal="center"/>
    </xf>
    <xf numFmtId="41" fontId="0" fillId="0" borderId="0" xfId="0" applyNumberFormat="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3" fillId="0" borderId="0" xfId="0" applyFont="1" applyAlignment="1">
      <alignment horizontal="left" wrapText="1"/>
    </xf>
    <xf numFmtId="0" fontId="0" fillId="0" borderId="6" xfId="0" applyBorder="1" applyAlignment="1">
      <alignment horizontal="center"/>
    </xf>
    <xf numFmtId="0" fontId="0" fillId="0" borderId="9" xfId="0" applyBorder="1" applyAlignment="1">
      <alignment horizontal="center"/>
    </xf>
    <xf numFmtId="0" fontId="0" fillId="0" borderId="7" xfId="0" applyBorder="1" applyAlignment="1">
      <alignment horizontal="center"/>
    </xf>
    <xf numFmtId="0" fontId="0" fillId="0" borderId="12" xfId="0" applyBorder="1" applyAlignment="1">
      <alignment horizontal="center"/>
    </xf>
    <xf numFmtId="0" fontId="0" fillId="0" borderId="8" xfId="0" applyBorder="1" applyAlignment="1">
      <alignment horizontal="center"/>
    </xf>
    <xf numFmtId="0" fontId="0" fillId="0" borderId="13" xfId="0" applyBorder="1" applyAlignment="1">
      <alignment horizontal="center"/>
    </xf>
    <xf numFmtId="0" fontId="23" fillId="0" borderId="2" xfId="1" applyFont="1" applyBorder="1" applyAlignment="1">
      <alignment horizontal="center" vertical="center" wrapText="1"/>
    </xf>
    <xf numFmtId="0" fontId="33" fillId="0" borderId="38" xfId="0" applyFont="1" applyBorder="1" applyAlignment="1">
      <alignment horizontal="left" vertical="top" wrapText="1"/>
    </xf>
    <xf numFmtId="0" fontId="33" fillId="0" borderId="39" xfId="0" applyFont="1" applyBorder="1" applyAlignment="1">
      <alignment horizontal="left" vertical="top" wrapText="1"/>
    </xf>
    <xf numFmtId="0" fontId="11" fillId="0" borderId="0" xfId="1" applyFont="1" applyAlignment="1">
      <alignment horizontal="center"/>
    </xf>
    <xf numFmtId="0" fontId="11" fillId="4" borderId="1" xfId="1" applyFont="1" applyFill="1" applyBorder="1" applyAlignment="1">
      <alignment horizontal="center" vertical="center"/>
    </xf>
    <xf numFmtId="0" fontId="12" fillId="4" borderId="1" xfId="1" applyFont="1" applyFill="1" applyBorder="1" applyAlignment="1">
      <alignment horizontal="left" vertical="center"/>
    </xf>
    <xf numFmtId="0" fontId="13" fillId="0" borderId="1" xfId="1" applyFont="1" applyBorder="1" applyAlignment="1">
      <alignment horizontal="left" vertical="center"/>
    </xf>
    <xf numFmtId="0" fontId="11" fillId="0" borderId="1" xfId="1" applyFont="1" applyBorder="1" applyAlignment="1">
      <alignment horizontal="left" vertical="top" wrapText="1"/>
    </xf>
    <xf numFmtId="0" fontId="11" fillId="0" borderId="1" xfId="1" applyFont="1" applyBorder="1" applyAlignment="1">
      <alignment horizontal="left" vertical="top"/>
    </xf>
    <xf numFmtId="0" fontId="11" fillId="0" borderId="3" xfId="1" applyFont="1" applyBorder="1" applyAlignment="1">
      <alignment horizontal="center" vertical="top"/>
    </xf>
    <xf numFmtId="0" fontId="11" fillId="0" borderId="4" xfId="1" applyFont="1" applyBorder="1" applyAlignment="1">
      <alignment horizontal="center" vertical="top"/>
    </xf>
    <xf numFmtId="0" fontId="11" fillId="0" borderId="5" xfId="1" applyFont="1" applyBorder="1" applyAlignment="1">
      <alignment horizontal="center" vertical="top"/>
    </xf>
    <xf numFmtId="0" fontId="11" fillId="0" borderId="1" xfId="1" applyFont="1" applyBorder="1" applyAlignment="1">
      <alignment horizontal="left" vertical="center"/>
    </xf>
    <xf numFmtId="0" fontId="11" fillId="0" borderId="1" xfId="1" quotePrefix="1" applyFont="1" applyBorder="1" applyAlignment="1">
      <alignment horizontal="left" vertical="center" wrapText="1"/>
    </xf>
    <xf numFmtId="0" fontId="11" fillId="0" borderId="6" xfId="1" applyFont="1" applyBorder="1" applyAlignment="1">
      <alignment horizontal="center" vertical="center"/>
    </xf>
    <xf numFmtId="0" fontId="11" fillId="0" borderId="7" xfId="1" applyFont="1" applyBorder="1" applyAlignment="1">
      <alignment horizontal="center" vertical="center"/>
    </xf>
    <xf numFmtId="0" fontId="11" fillId="0" borderId="8" xfId="1" applyFont="1" applyBorder="1" applyAlignment="1">
      <alignment horizontal="center" vertical="top"/>
    </xf>
    <xf numFmtId="0" fontId="11" fillId="0" borderId="0" xfId="1" applyFont="1" applyAlignment="1">
      <alignment horizontal="center" vertical="top"/>
    </xf>
    <xf numFmtId="0" fontId="11" fillId="0" borderId="2" xfId="1" applyFont="1" applyBorder="1" applyAlignment="1">
      <alignment horizontal="center" vertical="top"/>
    </xf>
    <xf numFmtId="0" fontId="11" fillId="0" borderId="1" xfId="1" applyFont="1" applyBorder="1" applyAlignment="1">
      <alignment horizontal="center" vertical="center"/>
    </xf>
    <xf numFmtId="0" fontId="11" fillId="0" borderId="1" xfId="1" quotePrefix="1" applyFont="1" applyBorder="1" applyAlignment="1">
      <alignment horizontal="left" vertical="center"/>
    </xf>
    <xf numFmtId="0" fontId="11" fillId="0" borderId="0" xfId="1" applyFont="1" applyAlignment="1">
      <alignment horizontal="center" vertical="center"/>
    </xf>
    <xf numFmtId="0" fontId="28" fillId="3" borderId="0" xfId="0" applyFont="1" applyFill="1" applyAlignment="1">
      <alignment horizontal="center" vertical="center" wrapText="1"/>
    </xf>
    <xf numFmtId="0" fontId="26" fillId="4" borderId="13" xfId="0" applyFont="1" applyFill="1" applyBorder="1" applyAlignment="1">
      <alignment horizontal="left" vertical="center" wrapText="1"/>
    </xf>
    <xf numFmtId="0" fontId="26" fillId="4" borderId="14" xfId="0" applyFont="1" applyFill="1" applyBorder="1" applyAlignment="1">
      <alignment horizontal="left" vertical="center" wrapText="1"/>
    </xf>
    <xf numFmtId="0" fontId="26" fillId="4" borderId="11" xfId="0" applyFont="1" applyFill="1" applyBorder="1" applyAlignment="1">
      <alignment horizontal="left" vertical="center" wrapText="1"/>
    </xf>
    <xf numFmtId="0" fontId="25" fillId="3" borderId="0" xfId="1" applyFont="1" applyFill="1" applyAlignment="1">
      <alignment horizontal="center" vertical="center" wrapText="1"/>
    </xf>
    <xf numFmtId="0" fontId="24" fillId="3" borderId="0" xfId="1" applyFont="1" applyFill="1" applyAlignment="1">
      <alignment horizontal="center" vertical="center" wrapText="1"/>
    </xf>
    <xf numFmtId="0" fontId="33" fillId="0" borderId="40" xfId="0" applyFont="1" applyBorder="1" applyAlignment="1">
      <alignment horizontal="left" vertical="top" wrapText="1"/>
    </xf>
    <xf numFmtId="0" fontId="33" fillId="0" borderId="29" xfId="0" applyFont="1" applyBorder="1" applyAlignment="1">
      <alignment horizontal="left" vertical="top" wrapText="1"/>
    </xf>
    <xf numFmtId="0" fontId="33" fillId="0" borderId="18" xfId="0" applyFont="1" applyBorder="1" applyAlignment="1">
      <alignment horizontal="left" vertical="top" wrapText="1"/>
    </xf>
    <xf numFmtId="0" fontId="16" fillId="0" borderId="0" xfId="0" quotePrefix="1" applyFont="1" applyAlignment="1">
      <alignment horizontal="left" vertical="top" wrapText="1"/>
    </xf>
    <xf numFmtId="0" fontId="36" fillId="0" borderId="0" xfId="0" applyFont="1" applyAlignment="1">
      <alignment horizontal="left" vertical="top" wrapText="1"/>
    </xf>
    <xf numFmtId="0" fontId="36" fillId="0" borderId="0" xfId="0" applyFont="1" applyAlignment="1">
      <alignment horizontal="left" vertical="top"/>
    </xf>
    <xf numFmtId="0" fontId="16" fillId="0" borderId="0" xfId="0" applyFont="1" applyAlignment="1">
      <alignment horizontal="left" vertical="top"/>
    </xf>
    <xf numFmtId="0" fontId="11" fillId="4" borderId="6" xfId="1" applyFont="1" applyFill="1" applyBorder="1" applyAlignment="1">
      <alignment horizontal="center" vertical="center"/>
    </xf>
    <xf numFmtId="0" fontId="11" fillId="4" borderId="7" xfId="1" applyFont="1" applyFill="1" applyBorder="1" applyAlignment="1">
      <alignment horizontal="center" vertical="center"/>
    </xf>
    <xf numFmtId="0" fontId="43" fillId="0" borderId="1" xfId="1" applyFont="1" applyBorder="1" applyAlignment="1">
      <alignment horizontal="left" vertical="top" wrapText="1"/>
    </xf>
    <xf numFmtId="0" fontId="43" fillId="0" borderId="1" xfId="1" applyFont="1" applyBorder="1" applyAlignment="1">
      <alignment horizontal="left" vertical="top"/>
    </xf>
    <xf numFmtId="0" fontId="43" fillId="0" borderId="6" xfId="1" applyFont="1" applyBorder="1" applyAlignment="1">
      <alignment horizontal="left" vertical="top" wrapText="1"/>
    </xf>
    <xf numFmtId="0" fontId="43" fillId="0" borderId="9" xfId="1" applyFont="1" applyBorder="1" applyAlignment="1">
      <alignment horizontal="left" vertical="top" wrapText="1"/>
    </xf>
    <xf numFmtId="0" fontId="43" fillId="0" borderId="7" xfId="1" applyFont="1" applyBorder="1" applyAlignment="1">
      <alignment horizontal="left" vertical="top" wrapText="1"/>
    </xf>
    <xf numFmtId="0" fontId="33" fillId="0" borderId="28" xfId="0" applyFont="1" applyBorder="1" applyAlignment="1">
      <alignment horizontal="left" vertical="top" wrapText="1"/>
    </xf>
    <xf numFmtId="0" fontId="43" fillId="0" borderId="29" xfId="0" applyFont="1" applyBorder="1"/>
    <xf numFmtId="0" fontId="43" fillId="0" borderId="18" xfId="0" applyFont="1" applyBorder="1"/>
    <xf numFmtId="0" fontId="3" fillId="0" borderId="29" xfId="0" applyFont="1" applyBorder="1"/>
    <xf numFmtId="0" fontId="3" fillId="0" borderId="18" xfId="0" applyFont="1" applyBorder="1"/>
    <xf numFmtId="0" fontId="33" fillId="0" borderId="20" xfId="0" applyFont="1" applyBorder="1" applyAlignment="1">
      <alignment horizontal="center" vertical="top"/>
    </xf>
    <xf numFmtId="0" fontId="3" fillId="0" borderId="21" xfId="0" applyFont="1" applyBorder="1"/>
    <xf numFmtId="0" fontId="3" fillId="0" borderId="22" xfId="0" applyFont="1" applyBorder="1"/>
    <xf numFmtId="0" fontId="33" fillId="0" borderId="28" xfId="0" applyFont="1" applyBorder="1" applyAlignment="1">
      <alignment horizontal="left" vertical="center"/>
    </xf>
    <xf numFmtId="0" fontId="33" fillId="0" borderId="28" xfId="0" applyFont="1" applyBorder="1" applyAlignment="1">
      <alignment horizontal="left" vertical="center" wrapText="1"/>
    </xf>
    <xf numFmtId="0" fontId="33" fillId="0" borderId="28" xfId="0" quotePrefix="1" applyFont="1" applyBorder="1" applyAlignment="1">
      <alignment horizontal="left" vertical="center" wrapText="1"/>
    </xf>
    <xf numFmtId="0" fontId="33" fillId="0" borderId="32" xfId="0" applyFont="1" applyBorder="1" applyAlignment="1">
      <alignment horizontal="left" vertical="center" wrapText="1"/>
    </xf>
    <xf numFmtId="0" fontId="33" fillId="0" borderId="34" xfId="0" applyFont="1" applyBorder="1" applyAlignment="1">
      <alignment horizontal="left" vertical="center"/>
    </xf>
    <xf numFmtId="0" fontId="33" fillId="0" borderId="27" xfId="0" applyFont="1" applyBorder="1" applyAlignment="1">
      <alignment horizontal="left" vertical="center"/>
    </xf>
    <xf numFmtId="0" fontId="33" fillId="0" borderId="19" xfId="0" applyFont="1" applyBorder="1" applyAlignment="1">
      <alignment horizontal="left" vertical="center"/>
    </xf>
    <xf numFmtId="0" fontId="33" fillId="0" borderId="32" xfId="0" applyFont="1" applyBorder="1" applyAlignment="1">
      <alignment horizontal="center" vertical="top"/>
    </xf>
    <xf numFmtId="0" fontId="3" fillId="0" borderId="30" xfId="0" applyFont="1" applyBorder="1"/>
    <xf numFmtId="0" fontId="3" fillId="0" borderId="27" xfId="0" applyFont="1" applyBorder="1"/>
    <xf numFmtId="0" fontId="33" fillId="0" borderId="34" xfId="0" applyFont="1" applyBorder="1" applyAlignment="1">
      <alignment horizontal="left" vertical="center" wrapText="1"/>
    </xf>
    <xf numFmtId="0" fontId="33" fillId="0" borderId="27" xfId="0" applyFont="1" applyBorder="1" applyAlignment="1">
      <alignment horizontal="left" vertical="center" wrapText="1"/>
    </xf>
    <xf numFmtId="0" fontId="33" fillId="0" borderId="19" xfId="0" applyFont="1" applyBorder="1" applyAlignment="1">
      <alignment horizontal="left" vertical="center" wrapText="1"/>
    </xf>
    <xf numFmtId="0" fontId="33" fillId="0" borderId="28" xfId="0" quotePrefix="1" applyFont="1" applyBorder="1" applyAlignment="1">
      <alignment horizontal="left" vertical="center"/>
    </xf>
    <xf numFmtId="0" fontId="33" fillId="0" borderId="32" xfId="0" applyFont="1" applyBorder="1" applyAlignment="1">
      <alignment vertical="center" wrapText="1"/>
    </xf>
    <xf numFmtId="0" fontId="3" fillId="0" borderId="34" xfId="0" applyFont="1" applyBorder="1"/>
    <xf numFmtId="0" fontId="3" fillId="0" borderId="19" xfId="0" applyFont="1" applyBorder="1"/>
    <xf numFmtId="0" fontId="24" fillId="0" borderId="0" xfId="1" applyFont="1" applyAlignment="1">
      <alignment horizontal="center"/>
    </xf>
    <xf numFmtId="0" fontId="25" fillId="4" borderId="6" xfId="1" applyFont="1" applyFill="1" applyBorder="1" applyAlignment="1">
      <alignment horizontal="left"/>
    </xf>
    <xf numFmtId="0" fontId="25" fillId="4" borderId="9" xfId="1" applyFont="1" applyFill="1" applyBorder="1" applyAlignment="1">
      <alignment horizontal="left"/>
    </xf>
    <xf numFmtId="0" fontId="25" fillId="4" borderId="7" xfId="1" applyFont="1" applyFill="1" applyBorder="1" applyAlignment="1">
      <alignment horizontal="left"/>
    </xf>
    <xf numFmtId="0" fontId="25" fillId="0" borderId="28" xfId="0" applyFont="1" applyBorder="1" applyAlignment="1">
      <alignment vertical="center" wrapText="1"/>
    </xf>
    <xf numFmtId="0" fontId="3" fillId="0" borderId="18" xfId="0" applyFont="1" applyBorder="1" applyAlignment="1">
      <alignment vertical="center"/>
    </xf>
    <xf numFmtId="0" fontId="25" fillId="0" borderId="28" xfId="0" applyFont="1" applyBorder="1" applyAlignment="1">
      <alignment vertical="center"/>
    </xf>
    <xf numFmtId="0" fontId="25" fillId="0" borderId="28" xfId="0" applyFont="1" applyBorder="1" applyAlignment="1">
      <alignment horizontal="left" vertical="center" wrapText="1"/>
    </xf>
    <xf numFmtId="0" fontId="25" fillId="4" borderId="6" xfId="1" applyFont="1" applyFill="1" applyBorder="1" applyAlignment="1">
      <alignment horizontal="left" vertical="center"/>
    </xf>
    <xf numFmtId="0" fontId="25" fillId="4" borderId="9" xfId="1" applyFont="1" applyFill="1" applyBorder="1" applyAlignment="1">
      <alignment horizontal="left" vertical="center"/>
    </xf>
    <xf numFmtId="0" fontId="25" fillId="4" borderId="7" xfId="1" applyFont="1" applyFill="1" applyBorder="1" applyAlignment="1">
      <alignment horizontal="left" vertical="center"/>
    </xf>
    <xf numFmtId="0" fontId="25" fillId="0" borderId="28" xfId="0" applyFont="1" applyBorder="1" applyAlignment="1">
      <alignment horizontal="left" vertical="center"/>
    </xf>
    <xf numFmtId="0" fontId="42" fillId="3" borderId="5" xfId="0" applyFont="1" applyFill="1" applyBorder="1" applyAlignment="1">
      <alignment horizontal="left" vertical="top" wrapText="1"/>
    </xf>
    <xf numFmtId="0" fontId="48" fillId="0" borderId="28" xfId="3" applyBorder="1" applyAlignment="1">
      <alignment horizontal="left" vertical="center" wrapText="1"/>
    </xf>
    <xf numFmtId="0" fontId="3" fillId="0" borderId="18" xfId="0" applyFont="1" applyBorder="1" applyAlignment="1">
      <alignment horizontal="left" vertical="center" wrapText="1"/>
    </xf>
    <xf numFmtId="0" fontId="0" fillId="3" borderId="3" xfId="0" applyFill="1" applyBorder="1" applyAlignment="1">
      <alignment horizontal="center" vertical="top" wrapText="1"/>
    </xf>
    <xf numFmtId="0" fontId="0" fillId="3" borderId="5" xfId="0" applyFill="1" applyBorder="1" applyAlignment="1">
      <alignment horizontal="center" vertical="top"/>
    </xf>
    <xf numFmtId="0" fontId="42" fillId="0" borderId="41" xfId="0" applyFont="1" applyBorder="1" applyAlignment="1">
      <alignment horizontal="left" vertical="center" wrapText="1"/>
    </xf>
    <xf numFmtId="0" fontId="42" fillId="0" borderId="42" xfId="0" applyFont="1" applyBorder="1" applyAlignment="1">
      <alignment horizontal="left" vertical="center" wrapText="1"/>
    </xf>
    <xf numFmtId="0" fontId="42" fillId="0" borderId="28" xfId="0" applyFont="1" applyBorder="1" applyAlignment="1">
      <alignment horizontal="left" vertical="center" wrapText="1"/>
    </xf>
    <xf numFmtId="0" fontId="39" fillId="0" borderId="30" xfId="0" applyFont="1" applyBorder="1" applyAlignment="1">
      <alignment horizontal="left"/>
    </xf>
    <xf numFmtId="0" fontId="39" fillId="0" borderId="0" xfId="0" applyFont="1" applyAlignment="1">
      <alignment horizontal="left"/>
    </xf>
    <xf numFmtId="0" fontId="46" fillId="0" borderId="28" xfId="0" applyFont="1" applyBorder="1" applyAlignment="1">
      <alignment horizontal="left" vertical="top" wrapText="1"/>
    </xf>
    <xf numFmtId="0" fontId="46" fillId="0" borderId="28" xfId="0" quotePrefix="1" applyFont="1" applyBorder="1" applyAlignment="1">
      <alignment horizontal="left" vertical="top" wrapText="1"/>
    </xf>
    <xf numFmtId="0" fontId="47" fillId="0" borderId="28" xfId="0" applyFont="1" applyBorder="1" applyAlignment="1">
      <alignment horizontal="left" vertical="top" wrapText="1"/>
    </xf>
    <xf numFmtId="0" fontId="47" fillId="0" borderId="32" xfId="0" applyFont="1" applyBorder="1" applyAlignment="1">
      <alignment horizontal="left" vertical="top" wrapText="1"/>
    </xf>
    <xf numFmtId="0" fontId="3" fillId="0" borderId="33" xfId="0" applyFont="1" applyBorder="1"/>
    <xf numFmtId="0" fontId="3" fillId="0" borderId="16" xfId="0" applyFont="1" applyBorder="1"/>
    <xf numFmtId="0" fontId="47" fillId="0" borderId="20" xfId="0" applyFont="1" applyBorder="1" applyAlignment="1">
      <alignment horizontal="left" vertical="top" wrapText="1"/>
    </xf>
    <xf numFmtId="0" fontId="0" fillId="2" borderId="28" xfId="0" applyFill="1" applyBorder="1" applyAlignment="1">
      <alignment horizontal="left" vertical="center"/>
    </xf>
    <xf numFmtId="0" fontId="0" fillId="2" borderId="27" xfId="0" applyFill="1" applyBorder="1" applyAlignment="1">
      <alignment horizontal="left" vertical="top" wrapText="1"/>
    </xf>
    <xf numFmtId="0" fontId="4" fillId="0" borderId="1"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0" fillId="0" borderId="28" xfId="0" applyBorder="1" applyAlignment="1">
      <alignment horizontal="left" vertical="center"/>
    </xf>
    <xf numFmtId="0" fontId="0" fillId="0" borderId="32" xfId="0" applyBorder="1" applyAlignment="1">
      <alignment horizontal="left"/>
    </xf>
    <xf numFmtId="0" fontId="42" fillId="3" borderId="3" xfId="0" applyFont="1" applyFill="1" applyBorder="1" applyAlignment="1">
      <alignment horizontal="left" vertical="top" wrapText="1"/>
    </xf>
    <xf numFmtId="0" fontId="42" fillId="3" borderId="5" xfId="0" applyFont="1" applyFill="1" applyBorder="1" applyAlignment="1">
      <alignment horizontal="left" vertical="top"/>
    </xf>
    <xf numFmtId="0" fontId="42" fillId="0" borderId="20" xfId="0" applyFont="1" applyBorder="1" applyAlignment="1">
      <alignment horizontal="left" vertical="top" wrapText="1"/>
    </xf>
    <xf numFmtId="0" fontId="3" fillId="0" borderId="0" xfId="0" applyFont="1" applyAlignment="1">
      <alignment horizontal="center"/>
    </xf>
    <xf numFmtId="0" fontId="0" fillId="2" borderId="28" xfId="0" applyFill="1" applyBorder="1" applyAlignment="1">
      <alignment horizontal="left"/>
    </xf>
    <xf numFmtId="0" fontId="5" fillId="2" borderId="32" xfId="0" applyFont="1" applyFill="1" applyBorder="1" applyAlignment="1">
      <alignment horizontal="left" vertical="top" wrapText="1"/>
    </xf>
    <xf numFmtId="0" fontId="3" fillId="2" borderId="27" xfId="0" applyFont="1" applyFill="1" applyBorder="1" applyAlignment="1">
      <alignment horizontal="left" vertical="top" wrapText="1"/>
    </xf>
    <xf numFmtId="0" fontId="17" fillId="0" borderId="16" xfId="0" applyFont="1" applyBorder="1" applyAlignment="1">
      <alignment horizontal="center"/>
    </xf>
    <xf numFmtId="0" fontId="0" fillId="0" borderId="16" xfId="0" applyBorder="1" applyAlignment="1">
      <alignment horizontal="left"/>
    </xf>
    <xf numFmtId="0" fontId="0" fillId="5" borderId="35" xfId="0" applyFill="1" applyBorder="1" applyAlignment="1">
      <alignment horizontal="center" wrapText="1"/>
    </xf>
    <xf numFmtId="0" fontId="0" fillId="5" borderId="36" xfId="0" applyFill="1" applyBorder="1" applyAlignment="1">
      <alignment horizontal="center" wrapText="1"/>
    </xf>
    <xf numFmtId="0" fontId="5" fillId="2" borderId="28" xfId="0" applyFont="1" applyFill="1" applyBorder="1" applyAlignment="1">
      <alignment horizontal="left"/>
    </xf>
    <xf numFmtId="0" fontId="4" fillId="2" borderId="28" xfId="0" applyFont="1" applyFill="1" applyBorder="1" applyAlignment="1">
      <alignment horizontal="left"/>
    </xf>
    <xf numFmtId="0" fontId="0" fillId="2" borderId="32" xfId="0" applyFill="1" applyBorder="1" applyAlignment="1">
      <alignment horizontal="left"/>
    </xf>
    <xf numFmtId="0" fontId="17" fillId="3" borderId="3" xfId="0" applyFont="1" applyFill="1" applyBorder="1" applyAlignment="1">
      <alignment horizontal="center" vertical="top" wrapText="1"/>
    </xf>
    <xf numFmtId="0" fontId="0" fillId="3" borderId="1" xfId="0" applyFill="1" applyBorder="1" applyAlignment="1">
      <alignment horizontal="left" vertical="top" wrapText="1"/>
    </xf>
    <xf numFmtId="0" fontId="0" fillId="3" borderId="1" xfId="0" applyFill="1" applyBorder="1" applyAlignment="1">
      <alignment horizontal="left" vertical="top"/>
    </xf>
    <xf numFmtId="0" fontId="0" fillId="3" borderId="12" xfId="0" applyFill="1" applyBorder="1" applyAlignment="1">
      <alignment horizontal="left" vertical="top"/>
    </xf>
    <xf numFmtId="0" fontId="0" fillId="3" borderId="13" xfId="0" applyFill="1" applyBorder="1" applyAlignment="1">
      <alignment horizontal="left" vertical="top"/>
    </xf>
    <xf numFmtId="0" fontId="0" fillId="3" borderId="10" xfId="0" applyFill="1" applyBorder="1" applyAlignment="1">
      <alignment horizontal="left" vertical="top"/>
    </xf>
    <xf numFmtId="0" fontId="0" fillId="3" borderId="11" xfId="0" applyFill="1" applyBorder="1" applyAlignment="1">
      <alignment horizontal="left" vertical="top"/>
    </xf>
    <xf numFmtId="0" fontId="0" fillId="3" borderId="3" xfId="0" applyFill="1" applyBorder="1" applyAlignment="1">
      <alignment horizontal="center" vertical="top"/>
    </xf>
    <xf numFmtId="0" fontId="0" fillId="5" borderId="35" xfId="0" applyFill="1" applyBorder="1" applyAlignment="1">
      <alignment horizontal="center" vertical="center" wrapText="1"/>
    </xf>
    <xf numFmtId="0" fontId="0" fillId="5" borderId="36" xfId="0" applyFill="1" applyBorder="1" applyAlignment="1">
      <alignment horizontal="center" vertical="center" wrapText="1"/>
    </xf>
    <xf numFmtId="0" fontId="0" fillId="0" borderId="29" xfId="0" applyBorder="1" applyAlignment="1">
      <alignment horizontal="right" vertical="top"/>
    </xf>
    <xf numFmtId="0" fontId="0" fillId="2" borderId="1" xfId="0" applyFill="1" applyBorder="1" applyAlignment="1">
      <alignment horizontal="left"/>
    </xf>
    <xf numFmtId="0" fontId="17" fillId="2" borderId="1" xfId="0" applyFont="1" applyFill="1"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center" vertical="center" wrapText="1"/>
    </xf>
    <xf numFmtId="0" fontId="0" fillId="2" borderId="34" xfId="0" applyFill="1" applyBorder="1" applyAlignment="1">
      <alignment horizontal="center" vertical="center" wrapText="1"/>
    </xf>
    <xf numFmtId="0" fontId="0" fillId="2" borderId="37" xfId="0" applyFill="1" applyBorder="1" applyAlignment="1">
      <alignment horizontal="center" vertical="center" wrapText="1"/>
    </xf>
    <xf numFmtId="0" fontId="0" fillId="2" borderId="28" xfId="0" applyFill="1" applyBorder="1" applyAlignment="1">
      <alignment horizontal="center" vertical="center"/>
    </xf>
    <xf numFmtId="0" fontId="0" fillId="2" borderId="28" xfId="0" applyFill="1" applyBorder="1" applyAlignment="1">
      <alignment horizontal="center" vertical="top"/>
    </xf>
    <xf numFmtId="0" fontId="0" fillId="0" borderId="28" xfId="0" applyBorder="1" applyAlignment="1">
      <alignment horizontal="center"/>
    </xf>
    <xf numFmtId="0" fontId="7" fillId="6" borderId="32" xfId="0" applyFont="1" applyFill="1" applyBorder="1" applyAlignment="1">
      <alignment horizontal="center" vertical="center" wrapText="1"/>
    </xf>
    <xf numFmtId="0" fontId="3" fillId="0" borderId="31" xfId="0" applyFont="1" applyBorder="1"/>
    <xf numFmtId="0" fontId="8" fillId="6" borderId="32" xfId="0" applyFont="1" applyFill="1" applyBorder="1" applyAlignment="1">
      <alignment horizontal="center" vertical="center"/>
    </xf>
    <xf numFmtId="0" fontId="5" fillId="0" borderId="0" xfId="0" applyFont="1" applyAlignment="1">
      <alignment horizontal="center"/>
    </xf>
    <xf numFmtId="0" fontId="5" fillId="0" borderId="0" xfId="0" applyFont="1" applyAlignment="1">
      <alignment horizontal="left" wrapText="1"/>
    </xf>
    <xf numFmtId="0" fontId="0" fillId="0" borderId="28" xfId="0" applyBorder="1" applyAlignment="1">
      <alignment horizontal="center" vertical="center"/>
    </xf>
  </cellXfs>
  <cellStyles count="5">
    <cellStyle name="Hyperlink" xfId="3" builtinId="8"/>
    <cellStyle name="Normal" xfId="0" builtinId="0"/>
    <cellStyle name="Normal 2" xfId="1" xr:uid="{00000000-0005-0000-0000-000001000000}"/>
    <cellStyle name="Normal 2 2" xfId="4" xr:uid="{1921FB86-6A9E-4EF6-99E1-36CE2957ED4F}"/>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microsoft.com/office/2022/10/relationships/richValueRel" Target="richData/richValueRel.xml"/><Relationship Id="rId3" Type="http://schemas.openxmlformats.org/officeDocument/2006/relationships/worksheet" Target="worksheets/sheet3.xml"/><Relationship Id="rId21" Type="http://schemas.microsoft.com/office/2017/06/relationships/rdRichValueTypes" Target="richData/rdRichValueType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KURVA DISTRIBUSI
PREDIKAT KINERJA PEGAWAI DENGAN
CAPAIAN KINERJA ORGANISASI ISTIMEWA</c:v>
          </c:tx>
          <c:spPr>
            <a:ln w="19050" cmpd="sng">
              <a:solidFill>
                <a:srgbClr val="4285F4"/>
              </a:solidFill>
            </a:ln>
          </c:spPr>
          <c:marker>
            <c:symbol val="none"/>
          </c:marker>
          <c:cat>
            <c:strRef>
              <c:f>PD!$A$3:$A$7</c:f>
              <c:strCache>
                <c:ptCount val="5"/>
                <c:pt idx="0">
                  <c:v>Sangat
Kurang</c:v>
                </c:pt>
                <c:pt idx="1">
                  <c:v>Kurang/
Misconduct</c:v>
                </c:pt>
                <c:pt idx="2">
                  <c:v>Butuh
Perbaikan</c:v>
                </c:pt>
                <c:pt idx="3">
                  <c:v>Baik</c:v>
                </c:pt>
                <c:pt idx="4">
                  <c:v>Sangat
Baik</c:v>
                </c:pt>
              </c:strCache>
            </c:strRef>
          </c:cat>
          <c:val>
            <c:numRef>
              <c:f>PD!$B$3:$B$7</c:f>
              <c:numCache>
                <c:formatCode>0</c:formatCode>
                <c:ptCount val="5"/>
                <c:pt idx="0">
                  <c:v>8.3333333333333321</c:v>
                </c:pt>
                <c:pt idx="1">
                  <c:v>12.5</c:v>
                </c:pt>
                <c:pt idx="2">
                  <c:v>25</c:v>
                </c:pt>
                <c:pt idx="3">
                  <c:v>45.833333333333329</c:v>
                </c:pt>
                <c:pt idx="4">
                  <c:v>8.3333333333333321</c:v>
                </c:pt>
              </c:numCache>
            </c:numRef>
          </c:val>
          <c:smooth val="1"/>
          <c:extLst>
            <c:ext xmlns:c16="http://schemas.microsoft.com/office/drawing/2014/chart" uri="{C3380CC4-5D6E-409C-BE32-E72D297353CC}">
              <c16:uniqueId val="{00000000-D132-492C-9CF1-E10390260AF2}"/>
            </c:ext>
          </c:extLst>
        </c:ser>
        <c:dLbls>
          <c:showLegendKey val="0"/>
          <c:showVal val="0"/>
          <c:showCatName val="0"/>
          <c:showSerName val="0"/>
          <c:showPercent val="0"/>
          <c:showBubbleSize val="0"/>
        </c:dLbls>
        <c:smooth val="0"/>
        <c:axId val="1162450320"/>
        <c:axId val="1162446512"/>
      </c:lineChart>
      <c:catAx>
        <c:axId val="1162450320"/>
        <c:scaling>
          <c:orientation val="minMax"/>
        </c:scaling>
        <c:delete val="0"/>
        <c:axPos val="b"/>
        <c:title>
          <c:tx>
            <c:rich>
              <a:bodyPr/>
              <a:lstStyle/>
              <a:p>
                <a:pPr lvl="0">
                  <a:defRPr b="0">
                    <a:solidFill>
                      <a:srgbClr val="000000"/>
                    </a:solidFill>
                    <a:latin typeface="+mn-lt"/>
                  </a:defRPr>
                </a:pPr>
                <a:endParaRPr lang="en-ID"/>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id-ID"/>
          </a:p>
        </c:txPr>
        <c:crossAx val="1162446512"/>
        <c:crosses val="autoZero"/>
        <c:auto val="1"/>
        <c:lblAlgn val="ctr"/>
        <c:lblOffset val="100"/>
        <c:noMultiLvlLbl val="1"/>
      </c:catAx>
      <c:valAx>
        <c:axId val="1162446512"/>
        <c:scaling>
          <c:orientation val="minMax"/>
        </c:scaling>
        <c:delete val="0"/>
        <c:axPos val="l"/>
        <c:majorGridlines>
          <c:spPr>
            <a:ln>
              <a:solidFill>
                <a:srgbClr val="B7B7B7"/>
              </a:solidFill>
            </a:ln>
          </c:spPr>
        </c:majorGridlines>
        <c:title>
          <c:tx>
            <c:rich>
              <a:bodyPr/>
              <a:lstStyle/>
              <a:p>
                <a:pPr lvl="0">
                  <a:defRPr sz="1000" b="0" i="0">
                    <a:solidFill>
                      <a:srgbClr val="000000"/>
                    </a:solidFill>
                    <a:latin typeface="+mn-lt"/>
                  </a:defRPr>
                </a:pPr>
                <a:r>
                  <a:rPr lang="en-ID" sz="1000" b="0" i="0">
                    <a:solidFill>
                      <a:srgbClr val="000000"/>
                    </a:solidFill>
                    <a:latin typeface="+mn-lt"/>
                  </a:rPr>
                  <a:t>FREKUENSI PEGAWAI</a:t>
                </a:r>
              </a:p>
            </c:rich>
          </c:tx>
          <c:overlay val="0"/>
        </c:title>
        <c:numFmt formatCode="0" sourceLinked="1"/>
        <c:majorTickMark val="none"/>
        <c:minorTickMark val="none"/>
        <c:tickLblPos val="nextTo"/>
        <c:spPr>
          <a:ln/>
        </c:spPr>
        <c:txPr>
          <a:bodyPr/>
          <a:lstStyle/>
          <a:p>
            <a:pPr lvl="0">
              <a:defRPr b="0">
                <a:solidFill>
                  <a:srgbClr val="000000"/>
                </a:solidFill>
                <a:latin typeface="+mn-lt"/>
              </a:defRPr>
            </a:pPr>
            <a:endParaRPr lang="id-ID"/>
          </a:p>
        </c:txPr>
        <c:crossAx val="1162450320"/>
        <c:crosses val="autoZero"/>
        <c:crossBetween val="between"/>
      </c:valAx>
    </c:plotArea>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Pola Distribusi</c:v>
          </c:tx>
          <c:spPr>
            <a:ln w="19050" cmpd="sng">
              <a:solidFill>
                <a:srgbClr val="4285F4"/>
              </a:solidFill>
            </a:ln>
          </c:spPr>
          <c:marker>
            <c:symbol val="none"/>
          </c:marker>
          <c:cat>
            <c:strRef>
              <c:f>CD!$A$3:$A$7</c:f>
              <c:strCache>
                <c:ptCount val="5"/>
                <c:pt idx="0">
                  <c:v>Sangat Kurang</c:v>
                </c:pt>
                <c:pt idx="1">
                  <c:v>Kurang/Misconduct</c:v>
                </c:pt>
                <c:pt idx="2">
                  <c:v>Butuh Perbaikan</c:v>
                </c:pt>
                <c:pt idx="3">
                  <c:v>Baik</c:v>
                </c:pt>
                <c:pt idx="4">
                  <c:v>Sangat Baik</c:v>
                </c:pt>
              </c:strCache>
            </c:strRef>
          </c:cat>
          <c:val>
            <c:numRef>
              <c:f>CD!$B$3:$B$7</c:f>
              <c:numCache>
                <c:formatCode>0</c:formatCode>
                <c:ptCount val="5"/>
                <c:pt idx="0">
                  <c:v>0</c:v>
                </c:pt>
                <c:pt idx="1">
                  <c:v>8.2284432870370364E-2</c:v>
                </c:pt>
                <c:pt idx="2">
                  <c:v>1.9748263888888888</c:v>
                </c:pt>
                <c:pt idx="3">
                  <c:v>15.798611111111111</c:v>
                </c:pt>
                <c:pt idx="4">
                  <c:v>54.166666666666664</c:v>
                </c:pt>
              </c:numCache>
            </c:numRef>
          </c:val>
          <c:smooth val="1"/>
          <c:extLst>
            <c:ext xmlns:c16="http://schemas.microsoft.com/office/drawing/2014/chart" uri="{C3380CC4-5D6E-409C-BE32-E72D297353CC}">
              <c16:uniqueId val="{00000000-0130-4B31-A9B1-8A021B1CE8C8}"/>
            </c:ext>
          </c:extLst>
        </c:ser>
        <c:dLbls>
          <c:showLegendKey val="0"/>
          <c:showVal val="0"/>
          <c:showCatName val="0"/>
          <c:showSerName val="0"/>
          <c:showPercent val="0"/>
          <c:showBubbleSize val="0"/>
        </c:dLbls>
        <c:smooth val="0"/>
        <c:axId val="1162451952"/>
        <c:axId val="1162448688"/>
      </c:lineChart>
      <c:catAx>
        <c:axId val="1162451952"/>
        <c:scaling>
          <c:orientation val="minMax"/>
        </c:scaling>
        <c:delete val="0"/>
        <c:axPos val="b"/>
        <c:title>
          <c:tx>
            <c:rich>
              <a:bodyPr/>
              <a:lstStyle/>
              <a:p>
                <a:pPr lvl="0">
                  <a:defRPr b="0">
                    <a:solidFill>
                      <a:srgbClr val="000000"/>
                    </a:solidFill>
                    <a:latin typeface="+mn-lt"/>
                  </a:defRPr>
                </a:pPr>
                <a:endParaRPr lang="en-ID"/>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id-ID"/>
          </a:p>
        </c:txPr>
        <c:crossAx val="1162448688"/>
        <c:crosses val="autoZero"/>
        <c:auto val="1"/>
        <c:lblAlgn val="ctr"/>
        <c:lblOffset val="100"/>
        <c:noMultiLvlLbl val="1"/>
      </c:catAx>
      <c:valAx>
        <c:axId val="1162448688"/>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ID"/>
              </a:p>
            </c:rich>
          </c:tx>
          <c:overlay val="0"/>
        </c:title>
        <c:numFmt formatCode="0" sourceLinked="1"/>
        <c:majorTickMark val="none"/>
        <c:minorTickMark val="none"/>
        <c:tickLblPos val="nextTo"/>
        <c:spPr>
          <a:ln/>
        </c:spPr>
        <c:txPr>
          <a:bodyPr/>
          <a:lstStyle/>
          <a:p>
            <a:pPr lvl="0">
              <a:defRPr b="0">
                <a:solidFill>
                  <a:srgbClr val="000000"/>
                </a:solidFill>
                <a:latin typeface="+mn-lt"/>
              </a:defRPr>
            </a:pPr>
            <a:endParaRPr lang="id-ID"/>
          </a:p>
        </c:txPr>
        <c:crossAx val="1162451952"/>
        <c:crosses val="autoZero"/>
        <c:crossBetween val="between"/>
      </c:valAx>
    </c:plotArea>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Pola Distribusi</c:v>
          </c:tx>
          <c:spPr>
            <a:ln w="19050" cmpd="sng">
              <a:solidFill>
                <a:srgbClr val="4285F4"/>
              </a:solidFill>
            </a:ln>
          </c:spPr>
          <c:marker>
            <c:symbol val="none"/>
          </c:marker>
          <c:cat>
            <c:strRef>
              <c:f>CD!$D$3:$D$7</c:f>
              <c:strCache>
                <c:ptCount val="5"/>
                <c:pt idx="0">
                  <c:v>Sangat Kurang</c:v>
                </c:pt>
                <c:pt idx="1">
                  <c:v>Kurang/Misconduct</c:v>
                </c:pt>
                <c:pt idx="2">
                  <c:v>Butuh Perbaikan</c:v>
                </c:pt>
                <c:pt idx="3">
                  <c:v>Baik</c:v>
                </c:pt>
                <c:pt idx="4">
                  <c:v>Sangat Baik</c:v>
                </c:pt>
              </c:strCache>
            </c:strRef>
          </c:cat>
          <c:val>
            <c:numRef>
              <c:f>CD!$E$3:$E$7</c:f>
              <c:numCache>
                <c:formatCode>0</c:formatCode>
                <c:ptCount val="5"/>
                <c:pt idx="0">
                  <c:v>8.3333333333333321</c:v>
                </c:pt>
                <c:pt idx="1">
                  <c:v>12.5</c:v>
                </c:pt>
                <c:pt idx="2">
                  <c:v>25</c:v>
                </c:pt>
                <c:pt idx="3">
                  <c:v>45.833333333333329</c:v>
                </c:pt>
                <c:pt idx="4">
                  <c:v>8.3333333333333321</c:v>
                </c:pt>
              </c:numCache>
            </c:numRef>
          </c:val>
          <c:smooth val="1"/>
          <c:extLst>
            <c:ext xmlns:c16="http://schemas.microsoft.com/office/drawing/2014/chart" uri="{C3380CC4-5D6E-409C-BE32-E72D297353CC}">
              <c16:uniqueId val="{00000000-8F2B-42D6-9FE8-88332FE3B0C9}"/>
            </c:ext>
          </c:extLst>
        </c:ser>
        <c:dLbls>
          <c:showLegendKey val="0"/>
          <c:showVal val="0"/>
          <c:showCatName val="0"/>
          <c:showSerName val="0"/>
          <c:showPercent val="0"/>
          <c:showBubbleSize val="0"/>
        </c:dLbls>
        <c:smooth val="0"/>
        <c:axId val="1162451408"/>
        <c:axId val="1162444880"/>
      </c:lineChart>
      <c:catAx>
        <c:axId val="1162451408"/>
        <c:scaling>
          <c:orientation val="minMax"/>
        </c:scaling>
        <c:delete val="0"/>
        <c:axPos val="b"/>
        <c:title>
          <c:tx>
            <c:rich>
              <a:bodyPr/>
              <a:lstStyle/>
              <a:p>
                <a:pPr lvl="0">
                  <a:defRPr b="0">
                    <a:solidFill>
                      <a:srgbClr val="000000"/>
                    </a:solidFill>
                    <a:latin typeface="+mn-lt"/>
                  </a:defRPr>
                </a:pPr>
                <a:endParaRPr lang="en-ID"/>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id-ID"/>
          </a:p>
        </c:txPr>
        <c:crossAx val="1162444880"/>
        <c:crosses val="autoZero"/>
        <c:auto val="1"/>
        <c:lblAlgn val="ctr"/>
        <c:lblOffset val="100"/>
        <c:noMultiLvlLbl val="1"/>
      </c:catAx>
      <c:valAx>
        <c:axId val="1162444880"/>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ID"/>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id-ID"/>
          </a:p>
        </c:txPr>
        <c:crossAx val="1162451408"/>
        <c:crosses val="autoZero"/>
        <c:crossBetween val="between"/>
      </c:valAx>
    </c:plotArea>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Pola Distribusi</c:v>
          </c:tx>
          <c:spPr>
            <a:ln w="19050" cmpd="sng">
              <a:solidFill>
                <a:srgbClr val="4285F4"/>
              </a:solidFill>
            </a:ln>
          </c:spPr>
          <c:marker>
            <c:symbol val="none"/>
          </c:marker>
          <c:cat>
            <c:strRef>
              <c:f>CD!$G$3:$G$7</c:f>
              <c:strCache>
                <c:ptCount val="5"/>
                <c:pt idx="0">
                  <c:v>Sangat Kurang</c:v>
                </c:pt>
                <c:pt idx="1">
                  <c:v>Kurang/Misconduct</c:v>
                </c:pt>
                <c:pt idx="2">
                  <c:v>Butuh Perbaikan</c:v>
                </c:pt>
                <c:pt idx="3">
                  <c:v>Baik</c:v>
                </c:pt>
                <c:pt idx="4">
                  <c:v>Sangat Baik</c:v>
                </c:pt>
              </c:strCache>
            </c:strRef>
          </c:cat>
          <c:val>
            <c:numRef>
              <c:f>CD!$H$3:$H$7</c:f>
              <c:numCache>
                <c:formatCode>0</c:formatCode>
                <c:ptCount val="5"/>
                <c:pt idx="0">
                  <c:v>12.5</c:v>
                </c:pt>
                <c:pt idx="1">
                  <c:v>16.666666666666664</c:v>
                </c:pt>
                <c:pt idx="2">
                  <c:v>41.666666666666671</c:v>
                </c:pt>
                <c:pt idx="3">
                  <c:v>16.666666666666664</c:v>
                </c:pt>
                <c:pt idx="4">
                  <c:v>12.5</c:v>
                </c:pt>
              </c:numCache>
            </c:numRef>
          </c:val>
          <c:smooth val="1"/>
          <c:extLst>
            <c:ext xmlns:c16="http://schemas.microsoft.com/office/drawing/2014/chart" uri="{C3380CC4-5D6E-409C-BE32-E72D297353CC}">
              <c16:uniqueId val="{00000000-3DBA-4C0E-9027-AE8F4A259C4D}"/>
            </c:ext>
          </c:extLst>
        </c:ser>
        <c:dLbls>
          <c:showLegendKey val="0"/>
          <c:showVal val="0"/>
          <c:showCatName val="0"/>
          <c:showSerName val="0"/>
          <c:showPercent val="0"/>
          <c:showBubbleSize val="0"/>
        </c:dLbls>
        <c:smooth val="0"/>
        <c:axId val="1162447600"/>
        <c:axId val="1162450864"/>
      </c:lineChart>
      <c:catAx>
        <c:axId val="1162447600"/>
        <c:scaling>
          <c:orientation val="minMax"/>
        </c:scaling>
        <c:delete val="0"/>
        <c:axPos val="b"/>
        <c:title>
          <c:tx>
            <c:rich>
              <a:bodyPr/>
              <a:lstStyle/>
              <a:p>
                <a:pPr lvl="0">
                  <a:defRPr b="0">
                    <a:solidFill>
                      <a:srgbClr val="000000"/>
                    </a:solidFill>
                    <a:latin typeface="+mn-lt"/>
                  </a:defRPr>
                </a:pPr>
                <a:endParaRPr lang="en-ID"/>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id-ID"/>
          </a:p>
        </c:txPr>
        <c:crossAx val="1162450864"/>
        <c:crosses val="autoZero"/>
        <c:auto val="1"/>
        <c:lblAlgn val="ctr"/>
        <c:lblOffset val="100"/>
        <c:noMultiLvlLbl val="1"/>
      </c:catAx>
      <c:valAx>
        <c:axId val="116245086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ID"/>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id-ID"/>
          </a:p>
        </c:txPr>
        <c:crossAx val="1162447600"/>
        <c:crosses val="autoZero"/>
        <c:crossBetween val="between"/>
      </c:valAx>
    </c:plotArea>
    <c:plotVisOnly val="1"/>
    <c:dispBlanksAs val="zero"/>
    <c:showDLblsOverMax val="1"/>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Pola Distribusi</c:v>
          </c:tx>
          <c:spPr>
            <a:ln>
              <a:noFill/>
            </a:ln>
          </c:spPr>
          <c:marker>
            <c:symbol val="circle"/>
            <c:size val="7"/>
            <c:spPr>
              <a:solidFill>
                <a:srgbClr val="4285F4"/>
              </a:solidFill>
              <a:ln cmpd="sng">
                <a:solidFill>
                  <a:srgbClr val="4285F4"/>
                </a:solidFill>
              </a:ln>
            </c:spPr>
          </c:marker>
          <c:xVal>
            <c:strRef>
              <c:f>CD!$J$3:$J$7</c:f>
              <c:strCache>
                <c:ptCount val="5"/>
                <c:pt idx="0">
                  <c:v>Sangat Kurang</c:v>
                </c:pt>
                <c:pt idx="1">
                  <c:v>Kurang/Misconduct</c:v>
                </c:pt>
                <c:pt idx="2">
                  <c:v>Butuh Perbaikan</c:v>
                </c:pt>
                <c:pt idx="3">
                  <c:v>Baik</c:v>
                </c:pt>
                <c:pt idx="4">
                  <c:v>Sangat Baik</c:v>
                </c:pt>
              </c:strCache>
            </c:strRef>
          </c:xVal>
          <c:yVal>
            <c:numRef>
              <c:f>CD!$K$3:$K$7</c:f>
              <c:numCache>
                <c:formatCode>0</c:formatCode>
                <c:ptCount val="5"/>
                <c:pt idx="0">
                  <c:v>8.3333333333333321</c:v>
                </c:pt>
                <c:pt idx="1">
                  <c:v>45.833333333333329</c:v>
                </c:pt>
                <c:pt idx="2">
                  <c:v>25</c:v>
                </c:pt>
                <c:pt idx="3">
                  <c:v>12.5</c:v>
                </c:pt>
                <c:pt idx="4">
                  <c:v>8.3333333333333321</c:v>
                </c:pt>
              </c:numCache>
            </c:numRef>
          </c:yVal>
          <c:smooth val="1"/>
          <c:extLst>
            <c:ext xmlns:c16="http://schemas.microsoft.com/office/drawing/2014/chart" uri="{C3380CC4-5D6E-409C-BE32-E72D297353CC}">
              <c16:uniqueId val="{00000000-7B38-4CEF-8C05-1C2C13086A60}"/>
            </c:ext>
          </c:extLst>
        </c:ser>
        <c:dLbls>
          <c:showLegendKey val="0"/>
          <c:showVal val="0"/>
          <c:showCatName val="0"/>
          <c:showSerName val="0"/>
          <c:showPercent val="0"/>
          <c:showBubbleSize val="0"/>
        </c:dLbls>
        <c:axId val="1162448144"/>
        <c:axId val="1162445424"/>
      </c:scatterChart>
      <c:valAx>
        <c:axId val="1162448144"/>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endParaRPr lang="en-ID"/>
              </a:p>
            </c:rich>
          </c:tx>
          <c:overlay val="0"/>
        </c:title>
        <c:numFmt formatCode="General" sourceLinked="1"/>
        <c:majorTickMark val="none"/>
        <c:minorTickMark val="none"/>
        <c:tickLblPos val="nextTo"/>
        <c:spPr>
          <a:ln/>
        </c:spPr>
        <c:txPr>
          <a:bodyPr rot="0" vert="horz"/>
          <a:lstStyle/>
          <a:p>
            <a:pPr>
              <a:defRPr sz="900" b="0" i="0" u="none" strike="noStrike" baseline="0">
                <a:solidFill>
                  <a:srgbClr val="000000"/>
                </a:solidFill>
                <a:latin typeface="Calibri"/>
                <a:ea typeface="Calibri"/>
                <a:cs typeface="Calibri"/>
              </a:defRPr>
            </a:pPr>
            <a:endParaRPr lang="id-ID"/>
          </a:p>
        </c:txPr>
        <c:crossAx val="1162445424"/>
        <c:crosses val="autoZero"/>
        <c:crossBetween val="midCat"/>
      </c:valAx>
      <c:valAx>
        <c:axId val="116244542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ID"/>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id-ID"/>
          </a:p>
        </c:txPr>
        <c:crossAx val="1162448144"/>
        <c:crosses val="autoZero"/>
        <c:crossBetween val="midCat"/>
      </c:valAx>
    </c:plotArea>
    <c:plotVisOnly val="1"/>
    <c:dispBlanksAs val="zero"/>
    <c:showDLblsOverMax val="1"/>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Pola Distribusi</c:v>
          </c:tx>
          <c:spPr>
            <a:ln w="19050" cmpd="sng">
              <a:solidFill>
                <a:srgbClr val="4285F4"/>
              </a:solidFill>
            </a:ln>
          </c:spPr>
          <c:marker>
            <c:symbol val="none"/>
          </c:marker>
          <c:cat>
            <c:strRef>
              <c:f>CD!$M$3:$M$7</c:f>
              <c:strCache>
                <c:ptCount val="5"/>
                <c:pt idx="0">
                  <c:v>Sangat Kurang</c:v>
                </c:pt>
                <c:pt idx="1">
                  <c:v>Kurang/Misconduct</c:v>
                </c:pt>
                <c:pt idx="2">
                  <c:v>Butuh Perbaikan</c:v>
                </c:pt>
                <c:pt idx="3">
                  <c:v>Baik</c:v>
                </c:pt>
                <c:pt idx="4">
                  <c:v>Sangat Baik</c:v>
                </c:pt>
              </c:strCache>
            </c:strRef>
          </c:cat>
          <c:val>
            <c:numRef>
              <c:f>CD!$N$3:$N$7</c:f>
              <c:numCache>
                <c:formatCode>0</c:formatCode>
                <c:ptCount val="5"/>
                <c:pt idx="0">
                  <c:v>54.166666666666664</c:v>
                </c:pt>
                <c:pt idx="1">
                  <c:v>29.166666666666668</c:v>
                </c:pt>
                <c:pt idx="2">
                  <c:v>12.5</c:v>
                </c:pt>
                <c:pt idx="3">
                  <c:v>4.1666666666666661</c:v>
                </c:pt>
                <c:pt idx="4">
                  <c:v>0</c:v>
                </c:pt>
              </c:numCache>
            </c:numRef>
          </c:val>
          <c:smooth val="1"/>
          <c:extLst>
            <c:ext xmlns:c16="http://schemas.microsoft.com/office/drawing/2014/chart" uri="{C3380CC4-5D6E-409C-BE32-E72D297353CC}">
              <c16:uniqueId val="{00000000-9A71-4127-AE8D-422975834DAD}"/>
            </c:ext>
          </c:extLst>
        </c:ser>
        <c:dLbls>
          <c:showLegendKey val="0"/>
          <c:showVal val="0"/>
          <c:showCatName val="0"/>
          <c:showSerName val="0"/>
          <c:showPercent val="0"/>
          <c:showBubbleSize val="0"/>
        </c:dLbls>
        <c:smooth val="0"/>
        <c:axId val="1162445968"/>
        <c:axId val="1272115024"/>
      </c:lineChart>
      <c:catAx>
        <c:axId val="1162445968"/>
        <c:scaling>
          <c:orientation val="minMax"/>
        </c:scaling>
        <c:delete val="0"/>
        <c:axPos val="b"/>
        <c:title>
          <c:tx>
            <c:rich>
              <a:bodyPr/>
              <a:lstStyle/>
              <a:p>
                <a:pPr lvl="0">
                  <a:defRPr b="0">
                    <a:solidFill>
                      <a:srgbClr val="000000"/>
                    </a:solidFill>
                    <a:latin typeface="+mn-lt"/>
                  </a:defRPr>
                </a:pPr>
                <a:endParaRPr lang="en-ID"/>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id-ID"/>
          </a:p>
        </c:txPr>
        <c:crossAx val="1272115024"/>
        <c:crosses val="autoZero"/>
        <c:auto val="1"/>
        <c:lblAlgn val="ctr"/>
        <c:lblOffset val="100"/>
        <c:noMultiLvlLbl val="1"/>
      </c:catAx>
      <c:valAx>
        <c:axId val="127211502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ID"/>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id-ID"/>
          </a:p>
        </c:txPr>
        <c:crossAx val="1162445968"/>
        <c:crosses val="autoZero"/>
        <c:crossBetween val="between"/>
      </c:valAx>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ustomXml" Target="../ink/ink1.xml"/><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customXml" Target="../ink/ink2.xml"/><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chart" Target="../charts/chart1.xml"/><Relationship Id="rId5" Type="http://schemas.openxmlformats.org/officeDocument/2006/relationships/image" Target="../media/image8.png"/><Relationship Id="rId4" Type="http://schemas.openxmlformats.org/officeDocument/2006/relationships/customXml" Target="../ink/ink3.xml"/></Relationships>
</file>

<file path=xl/drawings/_rels/drawing4.xml.rels><?xml version="1.0" encoding="UTF-8" standalone="yes"?>
<Relationships xmlns="http://schemas.openxmlformats.org/package/2006/relationships"><Relationship Id="rId3" Type="http://schemas.openxmlformats.org/officeDocument/2006/relationships/customXml" Target="../ink/ink4.xml"/><Relationship Id="rId2" Type="http://schemas.openxmlformats.org/officeDocument/2006/relationships/image" Target="../media/image10.png"/><Relationship Id="rId1" Type="http://schemas.openxmlformats.org/officeDocument/2006/relationships/image" Target="../media/image9.png"/><Relationship Id="rId4" Type="http://schemas.openxmlformats.org/officeDocument/2006/relationships/image" Target="../media/image11.png"/></Relationships>
</file>

<file path=xl/drawings/_rels/drawing5.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5" Type="http://schemas.openxmlformats.org/officeDocument/2006/relationships/chart" Target="../charts/chart6.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4</xdr:col>
      <xdr:colOff>1291167</xdr:colOff>
      <xdr:row>88</xdr:row>
      <xdr:rowOff>84666</xdr:rowOff>
    </xdr:from>
    <xdr:to>
      <xdr:col>5</xdr:col>
      <xdr:colOff>436130</xdr:colOff>
      <xdr:row>94</xdr:row>
      <xdr:rowOff>78378</xdr:rowOff>
    </xdr:to>
    <xdr:pic>
      <xdr:nvPicPr>
        <xdr:cNvPr id="4" name="Picture 3">
          <a:extLst>
            <a:ext uri="{FF2B5EF4-FFF2-40B4-BE49-F238E27FC236}">
              <a16:creationId xmlns:a16="http://schemas.microsoft.com/office/drawing/2014/main" id="{E927E4B5-20BC-4B1D-8AD7-6B3598BC0D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51084" y="25833916"/>
          <a:ext cx="1102879" cy="1136712"/>
        </a:xfrm>
        <a:prstGeom prst="rect">
          <a:avLst/>
        </a:prstGeom>
      </xdr:spPr>
    </xdr:pic>
    <xdr:clientData/>
  </xdr:twoCellAnchor>
  <xdr:twoCellAnchor editAs="oneCell">
    <xdr:from>
      <xdr:col>4</xdr:col>
      <xdr:colOff>1531205</xdr:colOff>
      <xdr:row>88</xdr:row>
      <xdr:rowOff>184045</xdr:rowOff>
    </xdr:from>
    <xdr:to>
      <xdr:col>5</xdr:col>
      <xdr:colOff>1747104</xdr:colOff>
      <xdr:row>94</xdr:row>
      <xdr:rowOff>156377</xdr:rowOff>
    </xdr:to>
    <xdr:pic>
      <xdr:nvPicPr>
        <xdr:cNvPr id="5" name="Picture 4">
          <a:extLst>
            <a:ext uri="{FF2B5EF4-FFF2-40B4-BE49-F238E27FC236}">
              <a16:creationId xmlns:a16="http://schemas.microsoft.com/office/drawing/2014/main" id="{A8106644-5E37-409B-9546-9C1FEB27BD6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457189">
          <a:off x="6791122" y="25933295"/>
          <a:ext cx="2173815" cy="1115332"/>
        </a:xfrm>
        <a:prstGeom prst="rect">
          <a:avLst/>
        </a:prstGeom>
        <a:noFill/>
        <a:ln>
          <a:noFill/>
        </a:ln>
      </xdr:spPr>
    </xdr:pic>
    <xdr:clientData/>
  </xdr:twoCellAnchor>
  <xdr:twoCellAnchor editAs="oneCell">
    <xdr:from>
      <xdr:col>1</xdr:col>
      <xdr:colOff>1660847</xdr:colOff>
      <xdr:row>90</xdr:row>
      <xdr:rowOff>82490</xdr:rowOff>
    </xdr:from>
    <xdr:to>
      <xdr:col>2</xdr:col>
      <xdr:colOff>1384203</xdr:colOff>
      <xdr:row>92</xdr:row>
      <xdr:rowOff>168480</xdr:rowOff>
    </xdr:to>
    <mc:AlternateContent xmlns:mc="http://schemas.openxmlformats.org/markup-compatibility/2006">
      <mc:Choice xmlns:xdr14="http://schemas.microsoft.com/office/excel/2010/spreadsheetDrawing" Requires="xdr14">
        <xdr:contentPart xmlns:r="http://schemas.openxmlformats.org/officeDocument/2006/relationships" r:id="rId3">
          <xdr14:nvContentPartPr>
            <xdr14:cNvPr id="6" name="Ink 5">
              <a:extLst>
                <a:ext uri="{FF2B5EF4-FFF2-40B4-BE49-F238E27FC236}">
                  <a16:creationId xmlns:a16="http://schemas.microsoft.com/office/drawing/2014/main" id="{B0B4A690-70A5-88BF-EBE3-C48F3DD1D395}"/>
                </a:ext>
              </a:extLst>
            </xdr14:cNvPr>
            <xdr14:cNvContentPartPr/>
          </xdr14:nvContentPartPr>
          <xdr14:nvPr macro=""/>
          <xdr14:xfrm>
            <a:off x="2020680" y="25932282"/>
            <a:ext cx="1702440" cy="435240"/>
          </xdr14:xfrm>
        </xdr:contentPart>
      </mc:Choice>
      <mc:Fallback>
        <xdr:pic>
          <xdr:nvPicPr>
            <xdr:cNvPr id="6" name="Ink 5">
              <a:extLst>
                <a:ext uri="{FF2B5EF4-FFF2-40B4-BE49-F238E27FC236}">
                  <a16:creationId xmlns:a16="http://schemas.microsoft.com/office/drawing/2014/main" id="{B0B4A690-70A5-88BF-EBE3-C48F3DD1D395}"/>
                </a:ext>
              </a:extLst>
            </xdr:cNvPr>
            <xdr:cNvPicPr/>
          </xdr:nvPicPr>
          <xdr:blipFill>
            <a:blip xmlns:r="http://schemas.openxmlformats.org/officeDocument/2006/relationships" r:embed="rId4"/>
            <a:stretch>
              <a:fillRect/>
            </a:stretch>
          </xdr:blipFill>
          <xdr:spPr>
            <a:xfrm>
              <a:off x="2014560" y="25926162"/>
              <a:ext cx="1714680" cy="447480"/>
            </a:xfrm>
            <a:prstGeom prst="rect">
              <a:avLst/>
            </a:prstGeom>
          </xdr:spPr>
        </xdr:pic>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877861</xdr:colOff>
      <xdr:row>14</xdr:row>
      <xdr:rowOff>30439</xdr:rowOff>
    </xdr:from>
    <xdr:to>
      <xdr:col>2</xdr:col>
      <xdr:colOff>1748462</xdr:colOff>
      <xdr:row>18</xdr:row>
      <xdr:rowOff>169333</xdr:rowOff>
    </xdr:to>
    <xdr:pic>
      <xdr:nvPicPr>
        <xdr:cNvPr id="2" name="Picture 1">
          <a:extLst>
            <a:ext uri="{FF2B5EF4-FFF2-40B4-BE49-F238E27FC236}">
              <a16:creationId xmlns:a16="http://schemas.microsoft.com/office/drawing/2014/main" id="{611BEEAC-9466-4F5C-AD9C-65C8F917F7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19611" y="3851022"/>
          <a:ext cx="870601" cy="900894"/>
        </a:xfrm>
        <a:prstGeom prst="rect">
          <a:avLst/>
        </a:prstGeom>
      </xdr:spPr>
    </xdr:pic>
    <xdr:clientData/>
  </xdr:twoCellAnchor>
  <xdr:twoCellAnchor editAs="oneCell">
    <xdr:from>
      <xdr:col>2</xdr:col>
      <xdr:colOff>950728</xdr:colOff>
      <xdr:row>14</xdr:row>
      <xdr:rowOff>109944</xdr:rowOff>
    </xdr:from>
    <xdr:to>
      <xdr:col>2</xdr:col>
      <xdr:colOff>3260889</xdr:colOff>
      <xdr:row>19</xdr:row>
      <xdr:rowOff>24887</xdr:rowOff>
    </xdr:to>
    <xdr:pic>
      <xdr:nvPicPr>
        <xdr:cNvPr id="3" name="Picture 2">
          <a:extLst>
            <a:ext uri="{FF2B5EF4-FFF2-40B4-BE49-F238E27FC236}">
              <a16:creationId xmlns:a16="http://schemas.microsoft.com/office/drawing/2014/main" id="{80175118-6E8B-4B0D-884D-91AEA96D458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457189">
          <a:off x="4792478" y="3930527"/>
          <a:ext cx="2310161" cy="867443"/>
        </a:xfrm>
        <a:prstGeom prst="rect">
          <a:avLst/>
        </a:prstGeom>
        <a:noFill/>
        <a:ln>
          <a:noFill/>
        </a:ln>
      </xdr:spPr>
    </xdr:pic>
    <xdr:clientData/>
  </xdr:twoCellAnchor>
  <xdr:twoCellAnchor editAs="oneCell">
    <xdr:from>
      <xdr:col>1</xdr:col>
      <xdr:colOff>952863</xdr:colOff>
      <xdr:row>15</xdr:row>
      <xdr:rowOff>86362</xdr:rowOff>
    </xdr:from>
    <xdr:to>
      <xdr:col>1</xdr:col>
      <xdr:colOff>2519583</xdr:colOff>
      <xdr:row>18</xdr:row>
      <xdr:rowOff>113286</xdr:rowOff>
    </xdr:to>
    <mc:AlternateContent xmlns:mc="http://schemas.openxmlformats.org/markup-compatibility/2006">
      <mc:Choice xmlns:xdr14="http://schemas.microsoft.com/office/excel/2010/spreadsheetDrawing" Requires="xdr14">
        <xdr:contentPart xmlns:r="http://schemas.openxmlformats.org/officeDocument/2006/relationships" r:id="rId3">
          <xdr14:nvContentPartPr>
            <xdr14:cNvPr id="7" name="Ink 6">
              <a:extLst>
                <a:ext uri="{FF2B5EF4-FFF2-40B4-BE49-F238E27FC236}">
                  <a16:creationId xmlns:a16="http://schemas.microsoft.com/office/drawing/2014/main" id="{41A66885-D2AD-A156-82D7-54FD1555F15C}"/>
                </a:ext>
              </a:extLst>
            </xdr14:cNvPr>
            <xdr14:cNvContentPartPr/>
          </xdr14:nvContentPartPr>
          <xdr14:nvPr macro=""/>
          <xdr14:xfrm>
            <a:off x="1196280" y="3959862"/>
            <a:ext cx="1566720" cy="550800"/>
          </xdr14:xfrm>
        </xdr:contentPart>
      </mc:Choice>
      <mc:Fallback>
        <xdr:pic>
          <xdr:nvPicPr>
            <xdr:cNvPr id="7" name="Ink 6">
              <a:extLst>
                <a:ext uri="{FF2B5EF4-FFF2-40B4-BE49-F238E27FC236}">
                  <a16:creationId xmlns:a16="http://schemas.microsoft.com/office/drawing/2014/main" id="{41A66885-D2AD-A156-82D7-54FD1555F15C}"/>
                </a:ext>
              </a:extLst>
            </xdr:cNvPr>
            <xdr:cNvPicPr/>
          </xdr:nvPicPr>
          <xdr:blipFill>
            <a:blip xmlns:r="http://schemas.openxmlformats.org/officeDocument/2006/relationships" r:embed="rId4"/>
            <a:stretch>
              <a:fillRect/>
            </a:stretch>
          </xdr:blipFill>
          <xdr:spPr>
            <a:xfrm>
              <a:off x="1190160" y="3953742"/>
              <a:ext cx="1578960" cy="563040"/>
            </a:xfrm>
            <a:prstGeom prst="rect">
              <a:avLst/>
            </a:prstGeom>
          </xdr:spPr>
        </xdr:pic>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438150</xdr:colOff>
      <xdr:row>15</xdr:row>
      <xdr:rowOff>31750</xdr:rowOff>
    </xdr:from>
    <xdr:to>
      <xdr:col>8</xdr:col>
      <xdr:colOff>19050</xdr:colOff>
      <xdr:row>15</xdr:row>
      <xdr:rowOff>2673350</xdr:rowOff>
    </xdr:to>
    <xdr:graphicFrame macro="">
      <xdr:nvGraphicFramePr>
        <xdr:cNvPr id="3088" name="Chart 1">
          <a:extLst>
            <a:ext uri="{FF2B5EF4-FFF2-40B4-BE49-F238E27FC236}">
              <a16:creationId xmlns:a16="http://schemas.microsoft.com/office/drawing/2014/main" id="{1C8E0816-F184-4FF1-AF8C-5FEA3ECEE7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oneCell">
    <xdr:from>
      <xdr:col>8</xdr:col>
      <xdr:colOff>553200</xdr:colOff>
      <xdr:row>97</xdr:row>
      <xdr:rowOff>67237</xdr:rowOff>
    </xdr:from>
    <xdr:to>
      <xdr:col>10</xdr:col>
      <xdr:colOff>9667</xdr:colOff>
      <xdr:row>103</xdr:row>
      <xdr:rowOff>70112</xdr:rowOff>
    </xdr:to>
    <xdr:pic>
      <xdr:nvPicPr>
        <xdr:cNvPr id="6" name="Picture 5">
          <a:extLst>
            <a:ext uri="{FF2B5EF4-FFF2-40B4-BE49-F238E27FC236}">
              <a16:creationId xmlns:a16="http://schemas.microsoft.com/office/drawing/2014/main" id="{F6710576-1A4C-4C45-8A3B-7EFA42409BD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61141" y="38615472"/>
          <a:ext cx="1002879" cy="1078640"/>
        </a:xfrm>
        <a:prstGeom prst="rect">
          <a:avLst/>
        </a:prstGeom>
      </xdr:spPr>
    </xdr:pic>
    <xdr:clientData/>
  </xdr:twoCellAnchor>
  <xdr:twoCellAnchor editAs="oneCell">
    <xdr:from>
      <xdr:col>8</xdr:col>
      <xdr:colOff>705142</xdr:colOff>
      <xdr:row>97</xdr:row>
      <xdr:rowOff>125617</xdr:rowOff>
    </xdr:from>
    <xdr:to>
      <xdr:col>10</xdr:col>
      <xdr:colOff>1338720</xdr:colOff>
      <xdr:row>103</xdr:row>
      <xdr:rowOff>110960</xdr:rowOff>
    </xdr:to>
    <xdr:pic>
      <xdr:nvPicPr>
        <xdr:cNvPr id="7" name="Picture 6">
          <a:extLst>
            <a:ext uri="{FF2B5EF4-FFF2-40B4-BE49-F238E27FC236}">
              <a16:creationId xmlns:a16="http://schemas.microsoft.com/office/drawing/2014/main" id="{A1B04C07-1764-4D4E-9035-5B420E120F8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rot="457189">
          <a:off x="8213083" y="38673852"/>
          <a:ext cx="2179990" cy="1061108"/>
        </a:xfrm>
        <a:prstGeom prst="rect">
          <a:avLst/>
        </a:prstGeom>
        <a:noFill/>
        <a:ln>
          <a:noFill/>
        </a:ln>
      </xdr:spPr>
    </xdr:pic>
    <xdr:clientData/>
  </xdr:twoCellAnchor>
  <xdr:twoCellAnchor editAs="oneCell">
    <xdr:from>
      <xdr:col>9</xdr:col>
      <xdr:colOff>347781</xdr:colOff>
      <xdr:row>115</xdr:row>
      <xdr:rowOff>64471</xdr:rowOff>
    </xdr:from>
    <xdr:to>
      <xdr:col>9</xdr:col>
      <xdr:colOff>487101</xdr:colOff>
      <xdr:row>125</xdr:row>
      <xdr:rowOff>171250</xdr:rowOff>
    </xdr:to>
    <mc:AlternateContent xmlns:mc="http://schemas.openxmlformats.org/markup-compatibility/2006">
      <mc:Choice xmlns:xdr14="http://schemas.microsoft.com/office/excel/2010/spreadsheetDrawing" Requires="xdr14">
        <xdr:contentPart xmlns:r="http://schemas.openxmlformats.org/officeDocument/2006/relationships" r:id="rId4">
          <xdr14:nvContentPartPr>
            <xdr14:cNvPr id="2" name="Ink 1">
              <a:extLst>
                <a:ext uri="{FF2B5EF4-FFF2-40B4-BE49-F238E27FC236}">
                  <a16:creationId xmlns:a16="http://schemas.microsoft.com/office/drawing/2014/main" id="{4BFB1596-0EC3-92B5-96C1-EAEB0A228DDF}"/>
                </a:ext>
              </a:extLst>
            </xdr14:cNvPr>
            <xdr14:cNvContentPartPr/>
          </xdr14:nvContentPartPr>
          <xdr14:nvPr macro=""/>
          <xdr14:xfrm>
            <a:off x="9222840" y="42013692"/>
            <a:ext cx="139320" cy="1899720"/>
          </xdr14:xfrm>
        </xdr:contentPart>
      </mc:Choice>
      <mc:Fallback>
        <xdr:pic>
          <xdr:nvPicPr>
            <xdr:cNvPr id="2" name="Ink 1">
              <a:extLst>
                <a:ext uri="{FF2B5EF4-FFF2-40B4-BE49-F238E27FC236}">
                  <a16:creationId xmlns:a16="http://schemas.microsoft.com/office/drawing/2014/main" id="{4BFB1596-0EC3-92B5-96C1-EAEB0A228DDF}"/>
                </a:ext>
              </a:extLst>
            </xdr:cNvPr>
            <xdr:cNvPicPr/>
          </xdr:nvPicPr>
          <xdr:blipFill>
            <a:blip xmlns:r="http://schemas.openxmlformats.org/officeDocument/2006/relationships" r:embed="rId5"/>
            <a:stretch>
              <a:fillRect/>
            </a:stretch>
          </xdr:blipFill>
          <xdr:spPr>
            <a:xfrm>
              <a:off x="9216720" y="42007572"/>
              <a:ext cx="151560" cy="1911960"/>
            </a:xfrm>
            <a:prstGeom prst="rect">
              <a:avLst/>
            </a:prstGeom>
          </xdr:spPr>
        </xdr:pic>
      </mc:Fallback>
    </mc:AlternateContent>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541108</xdr:colOff>
      <xdr:row>40</xdr:row>
      <xdr:rowOff>44824</xdr:rowOff>
    </xdr:from>
    <xdr:to>
      <xdr:col>3</xdr:col>
      <xdr:colOff>1290890</xdr:colOff>
      <xdr:row>43</xdr:row>
      <xdr:rowOff>49119</xdr:rowOff>
    </xdr:to>
    <xdr:pic>
      <xdr:nvPicPr>
        <xdr:cNvPr id="2" name="Picture 1">
          <a:extLst>
            <a:ext uri="{FF2B5EF4-FFF2-40B4-BE49-F238E27FC236}">
              <a16:creationId xmlns:a16="http://schemas.microsoft.com/office/drawing/2014/main" id="{7886EA68-D093-4A0C-947A-74C56188F1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43432" y="7642412"/>
          <a:ext cx="749782" cy="766295"/>
        </a:xfrm>
        <a:prstGeom prst="rect">
          <a:avLst/>
        </a:prstGeom>
      </xdr:spPr>
    </xdr:pic>
    <xdr:clientData/>
  </xdr:twoCellAnchor>
  <xdr:twoCellAnchor editAs="oneCell">
    <xdr:from>
      <xdr:col>3</xdr:col>
      <xdr:colOff>526677</xdr:colOff>
      <xdr:row>40</xdr:row>
      <xdr:rowOff>82883</xdr:rowOff>
    </xdr:from>
    <xdr:to>
      <xdr:col>3</xdr:col>
      <xdr:colOff>2516243</xdr:colOff>
      <xdr:row>43</xdr:row>
      <xdr:rowOff>65798</xdr:rowOff>
    </xdr:to>
    <xdr:pic>
      <xdr:nvPicPr>
        <xdr:cNvPr id="3" name="Picture 2">
          <a:extLst>
            <a:ext uri="{FF2B5EF4-FFF2-40B4-BE49-F238E27FC236}">
              <a16:creationId xmlns:a16="http://schemas.microsoft.com/office/drawing/2014/main" id="{AEEB5FF1-BB9F-48BD-9B76-C7DAB0B87AB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457189">
          <a:off x="3429001" y="7680471"/>
          <a:ext cx="1989566" cy="744915"/>
        </a:xfrm>
        <a:prstGeom prst="rect">
          <a:avLst/>
        </a:prstGeom>
        <a:noFill/>
        <a:ln>
          <a:noFill/>
        </a:ln>
      </xdr:spPr>
    </xdr:pic>
    <xdr:clientData/>
  </xdr:twoCellAnchor>
  <xdr:twoCellAnchor editAs="oneCell">
    <xdr:from>
      <xdr:col>1</xdr:col>
      <xdr:colOff>561888</xdr:colOff>
      <xdr:row>41</xdr:row>
      <xdr:rowOff>6924</xdr:rowOff>
    </xdr:from>
    <xdr:to>
      <xdr:col>1</xdr:col>
      <xdr:colOff>1883088</xdr:colOff>
      <xdr:row>42</xdr:row>
      <xdr:rowOff>30526</xdr:rowOff>
    </xdr:to>
    <mc:AlternateContent xmlns:mc="http://schemas.openxmlformats.org/markup-compatibility/2006">
      <mc:Choice xmlns:xdr14="http://schemas.microsoft.com/office/excel/2010/spreadsheetDrawing" Requires="xdr14">
        <xdr:contentPart xmlns:r="http://schemas.openxmlformats.org/officeDocument/2006/relationships" r:id="rId3">
          <xdr14:nvContentPartPr>
            <xdr14:cNvPr id="6" name="Ink 5">
              <a:extLst>
                <a:ext uri="{FF2B5EF4-FFF2-40B4-BE49-F238E27FC236}">
                  <a16:creationId xmlns:a16="http://schemas.microsoft.com/office/drawing/2014/main" id="{9D82F606-B63F-4AE2-294A-1514B86B9CFF}"/>
                </a:ext>
              </a:extLst>
            </xdr14:cNvPr>
            <xdr14:cNvContentPartPr/>
          </xdr14:nvContentPartPr>
          <xdr14:nvPr macro=""/>
          <xdr14:xfrm>
            <a:off x="848520" y="7494632"/>
            <a:ext cx="1321200" cy="385200"/>
          </xdr14:xfrm>
        </xdr:contentPart>
      </mc:Choice>
      <mc:Fallback>
        <xdr:pic>
          <xdr:nvPicPr>
            <xdr:cNvPr id="6" name="Ink 5">
              <a:extLst>
                <a:ext uri="{FF2B5EF4-FFF2-40B4-BE49-F238E27FC236}">
                  <a16:creationId xmlns:a16="http://schemas.microsoft.com/office/drawing/2014/main" id="{9D82F606-B63F-4AE2-294A-1514B86B9CFF}"/>
                </a:ext>
              </a:extLst>
            </xdr:cNvPr>
            <xdr:cNvPicPr/>
          </xdr:nvPicPr>
          <xdr:blipFill>
            <a:blip xmlns:r="http://schemas.openxmlformats.org/officeDocument/2006/relationships" r:embed="rId4"/>
            <a:stretch>
              <a:fillRect/>
            </a:stretch>
          </xdr:blipFill>
          <xdr:spPr>
            <a:xfrm>
              <a:off x="842400" y="7488512"/>
              <a:ext cx="1333440" cy="397440"/>
            </a:xfrm>
            <a:prstGeom prst="rect">
              <a:avLst/>
            </a:prstGeom>
          </xdr:spPr>
        </xdr:pic>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12700</xdr:colOff>
      <xdr:row>8</xdr:row>
      <xdr:rowOff>107950</xdr:rowOff>
    </xdr:from>
    <xdr:to>
      <xdr:col>2</xdr:col>
      <xdr:colOff>279400</xdr:colOff>
      <xdr:row>18</xdr:row>
      <xdr:rowOff>146050</xdr:rowOff>
    </xdr:to>
    <xdr:graphicFrame macro="">
      <xdr:nvGraphicFramePr>
        <xdr:cNvPr id="6195" name="Chart 2">
          <a:extLst>
            <a:ext uri="{FF2B5EF4-FFF2-40B4-BE49-F238E27FC236}">
              <a16:creationId xmlns:a16="http://schemas.microsoft.com/office/drawing/2014/main" id="{0B89766B-A9D2-453F-A583-40ECDD4A89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oneCell">
    <xdr:from>
      <xdr:col>3</xdr:col>
      <xdr:colOff>31750</xdr:colOff>
      <xdr:row>8</xdr:row>
      <xdr:rowOff>69850</xdr:rowOff>
    </xdr:from>
    <xdr:to>
      <xdr:col>5</xdr:col>
      <xdr:colOff>330200</xdr:colOff>
      <xdr:row>18</xdr:row>
      <xdr:rowOff>107950</xdr:rowOff>
    </xdr:to>
    <xdr:graphicFrame macro="">
      <xdr:nvGraphicFramePr>
        <xdr:cNvPr id="6196" name="Chart 3">
          <a:extLst>
            <a:ext uri="{FF2B5EF4-FFF2-40B4-BE49-F238E27FC236}">
              <a16:creationId xmlns:a16="http://schemas.microsoft.com/office/drawing/2014/main" id="{CC5FF526-7302-4585-BE06-1CA5D896A7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editAs="oneCell">
    <xdr:from>
      <xdr:col>6</xdr:col>
      <xdr:colOff>19050</xdr:colOff>
      <xdr:row>8</xdr:row>
      <xdr:rowOff>107950</xdr:rowOff>
    </xdr:from>
    <xdr:to>
      <xdr:col>8</xdr:col>
      <xdr:colOff>254000</xdr:colOff>
      <xdr:row>18</xdr:row>
      <xdr:rowOff>120650</xdr:rowOff>
    </xdr:to>
    <xdr:graphicFrame macro="">
      <xdr:nvGraphicFramePr>
        <xdr:cNvPr id="6197" name="Chart 4">
          <a:extLst>
            <a:ext uri="{FF2B5EF4-FFF2-40B4-BE49-F238E27FC236}">
              <a16:creationId xmlns:a16="http://schemas.microsoft.com/office/drawing/2014/main" id="{8B5864F2-1719-43AB-8CAC-15C4166C4E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twoCellAnchor>
  <xdr:twoCellAnchor editAs="oneCell">
    <xdr:from>
      <xdr:col>9</xdr:col>
      <xdr:colOff>38100</xdr:colOff>
      <xdr:row>8</xdr:row>
      <xdr:rowOff>127000</xdr:rowOff>
    </xdr:from>
    <xdr:to>
      <xdr:col>11</xdr:col>
      <xdr:colOff>393700</xdr:colOff>
      <xdr:row>18</xdr:row>
      <xdr:rowOff>120650</xdr:rowOff>
    </xdr:to>
    <xdr:graphicFrame macro="">
      <xdr:nvGraphicFramePr>
        <xdr:cNvPr id="6198" name="Chart 5">
          <a:extLst>
            <a:ext uri="{FF2B5EF4-FFF2-40B4-BE49-F238E27FC236}">
              <a16:creationId xmlns:a16="http://schemas.microsoft.com/office/drawing/2014/main" id="{EFDD5C47-456C-431F-AB5A-4550C026F2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twoCellAnchor>
  <xdr:twoCellAnchor editAs="oneCell">
    <xdr:from>
      <xdr:col>12</xdr:col>
      <xdr:colOff>31750</xdr:colOff>
      <xdr:row>8</xdr:row>
      <xdr:rowOff>76200</xdr:rowOff>
    </xdr:from>
    <xdr:to>
      <xdr:col>14</xdr:col>
      <xdr:colOff>215900</xdr:colOff>
      <xdr:row>18</xdr:row>
      <xdr:rowOff>88900</xdr:rowOff>
    </xdr:to>
    <xdr:graphicFrame macro="">
      <xdr:nvGraphicFramePr>
        <xdr:cNvPr id="6199" name="Chart 6">
          <a:extLst>
            <a:ext uri="{FF2B5EF4-FFF2-40B4-BE49-F238E27FC236}">
              <a16:creationId xmlns:a16="http://schemas.microsoft.com/office/drawing/2014/main" id="{645E80E3-EC2A-4FF0-B36E-67B4F9AE02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Sinta\2022\Sos%20permen6%20Biro%20SDM\matrikx%20Biro%20SDM%202022-18Mei2022-pag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Eli\2022\Permenpan%206.2022\Sosialisasi\Format%20SKP%20Kualitati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ro kual"/>
      <sheetName val="Matriks"/>
      <sheetName val="Hanjar kual"/>
      <sheetName val="Ira kual"/>
      <sheetName val="Lampiran kual"/>
      <sheetName val="Evaluasi kual"/>
      <sheetName val="Ref"/>
      <sheetName val="5. Lap. Dok. Penilaian Kinerja"/>
      <sheetName val="Sheet1 (2)"/>
      <sheetName val="031121"/>
      <sheetName val="Sheet1"/>
    </sheetNames>
    <sheetDataSet>
      <sheetData sheetId="0"/>
      <sheetData sheetId="1"/>
      <sheetData sheetId="2"/>
      <sheetData sheetId="3">
        <row r="7">
          <cell r="C7" t="str">
            <v>Ira Herawati Sumarlin, S.T.</v>
          </cell>
        </row>
      </sheetData>
      <sheetData sheetId="4"/>
      <sheetData sheetId="5">
        <row r="15">
          <cell r="A15" t="str">
            <v>BAIK</v>
          </cell>
        </row>
        <row r="27">
          <cell r="G27" t="str">
            <v>DIATAS EKSPEKTASI</v>
          </cell>
        </row>
      </sheetData>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K Kasatker"/>
      <sheetName val="Matriks"/>
      <sheetName val="SKP Pimpinan"/>
      <sheetName val="SKP Pegawai"/>
      <sheetName val="Lampiran SKP"/>
      <sheetName val="Evaluasi"/>
      <sheetName val="Ref"/>
    </sheetNames>
    <sheetDataSet>
      <sheetData sheetId="0">
        <row r="3">
          <cell r="B3" t="str">
            <v>IKK 1.1</v>
          </cell>
        </row>
      </sheetData>
      <sheetData sheetId="1"/>
      <sheetData sheetId="2"/>
      <sheetData sheetId="3"/>
      <sheetData sheetId="4"/>
      <sheetData sheetId="5">
        <row r="15">
          <cell r="A15" t="str">
            <v>Istimewa</v>
          </cell>
        </row>
      </sheetData>
      <sheetData sheetId="6"/>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8-20T01:39:59.426"/>
    </inkml:context>
    <inkml:brush xml:id="br0">
      <inkml:brushProperty name="width" value="0.035" units="cm"/>
      <inkml:brushProperty name="height" value="0.035" units="cm"/>
    </inkml:brush>
  </inkml:definitions>
  <inkml:trace contextRef="#ctx0" brushRef="#br0">1 1199 24575,'28'5'0,"3"-2"-21,0-2 0,0-1 0,0-1 0,33-6 0,128-30-1236,-22-7 272,192-75 0,156-94 91,-106 42 48,63-8 2069,-377 143 2395,-142 47-3387,18-2-231,-50 15 0,-125 60 0,193-80 0,5-3 0,-1 0 0,1 1 0,0 0 0,0-1 0,0 1 0,0 0 0,0 1 0,1-1 0,-1 0 0,1 1 0,-5 5 0,7-8 0,0 0 0,0 0 0,0 0 0,0 0 0,0 0 0,0 0 0,0 0 0,0 0 0,0 0 0,0 0 0,0 0 0,0 1 0,0-1 0,0 0 0,0 0 0,0 0 0,-1 0 0,1 0 0,0 0 0,0 0 0,0 0 0,0 0 0,0 1 0,0-1 0,0 0 0,0 0 0,0 0 0,1 0 0,-1 0 0,0 0 0,0 0 0,0 0 0,0 0 0,0 0 0,0 1 0,0-1 0,0 0 0,0 0 0,0 0 0,0 0 0,0 0 0,0 0 0,0 0 0,0 0 0,0 0 0,0 0 0,1 0 0,-1 0 0,0 0 0,13-4 0,180-101 0,-162 86 0,-1-3 0,-1 0 0,0-2 0,27-30 0,-46 43 0,0-1 0,10-15 0,-18 24 0,0-1 0,0 1 0,0-1 0,0 0 0,-1 0 0,0 1 0,1-1 0,-1 0 0,-1 0 0,1 0 0,0 0 0,-1 0 0,0-6 0,0 9 0,-1 0 0,1-1 0,0 1 0,-1 0 0,1-1 0,-1 1 0,1 0 0,-1 0 0,0-1 0,1 1 0,-1 0 0,0 0 0,0 0 0,0 0 0,0 0 0,0 0 0,0 0 0,0 0 0,0 0 0,0 1 0,-1-1 0,1 0 0,0 1 0,0-1 0,-1 1 0,1-1 0,0 1 0,-3-1 0,-3 6 0,-30 25 0,2 2 0,0 1 0,3 1 0,1 2 0,1 2 0,-28 47 0,53-76 0,0 0 0,1 0 0,0 1 0,1-1 0,0 1 0,0 0 0,-2 14 0,5-22 0,0 1 0,-1 0 0,1 0 0,0-1 0,1 1 0,-1 0 0,0 0 0,1-1 0,-1 1 0,1 0 0,0-1 0,0 1 0,0-1 0,0 1 0,0-1 0,1 0 0,-1 1 0,1-1 0,0 0 0,-1 0 0,1 0 0,0 0 0,0 0 0,0 0 0,1-1 0,-1 1 0,0-1 0,1 1 0,-1-1 0,0 0 0,1 0 0,5 1 0,0 0 0,0 0 0,0-1 0,0 0 0,0-1 0,0 0 0,1 0 0,9-2 0,59-13 0,-65 12 0,57-15-105,-1-3-1,89-42 0,125-77-470,-22 10 297,-240 121 396,1 0 0,0 1 0,0 1 1,1 1-1,0 1 0,0 1 0,0 1 0,1 1 0,23 1 0,-14 2-116,203 4-1,-163-7 0,91-14 0,242-75 0,-305 64 0,-25 6-39,-31 8-624,86-14 0,-109 26-6163</inkml:trace>
  <inkml:trace contextRef="#ctx0" brushRef="#br0" timeOffset="397.39">2970 876 24575,'15'-3'0,"-2"2"0,137-32 0,785-238-3838,-749 205-515</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8-20T01:39:53.790"/>
    </inkml:context>
    <inkml:brush xml:id="br0">
      <inkml:brushProperty name="width" value="0.035" units="cm"/>
      <inkml:brushProperty name="height" value="0.035" units="cm"/>
    </inkml:brush>
  </inkml:definitions>
  <inkml:trace contextRef="#ctx0" brushRef="#br0">0 1530 24575,'6'-2'0,"390"-140"-1303,102-40-505,15-38 2145,-334 142-159,34-21 2418,-294 143-2596,27-13 0,12-10 0,10-5 0,-39 27 0,65-37 0,7-5 0,9-5 0,49-25 0,0-2 0,101-73 0,-134 84 0,-2-1 0,0-1 0,-1 0 0,-1-2 0,-1-1 0,-1-1 0,-1 0 0,18-35 0,-36 59 0,10-23 0,-11 25 0,0-1 0,1 1 0,-1-1 0,0 0 0,0 1 0,0-1 0,1 1 0,-1-1 0,0 0 0,0 1 0,0-1 0,0 1 0,0-1 0,0 0 0,0 1 0,0-1 0,0 1 0,-1-1 0,1 0 0,0 1 0,0-1 0,0 1 0,-1-1 0,1 1 0,0-1 0,-1 0 0,1 1 0,0-1 0,-1 1 0,1 0 0,-1-1 0,1 1 0,-1-1 0,0 0 0,0 1 0,-1 0 0,2 7 0,1-3 0,1 1 0,-1-1 0,1 1 0,-1-1 0,1 0 0,1 0 0,-1 0 0,0 0 0,1 0 0,0 0 0,0-1 0,0 1 0,1-1 0,-1 0 0,8 5 0,-5-4 0,1 0 0,0-1 0,0 0 0,1 0 0,-1-1 0,0 1 0,1-2 0,15 3 0,0-3 0,0-1 0,0-1 0,0-1 0,0-1 0,39-10 0,11-9 0,120-54 0,39-13 0,-220 85 0,-1 1 0,1 1 0,-1-1 0,1 2 0,0 0 0,0 0 0,0 1 0,0 1 0,0 0 0,-1 0 0,1 1 0,22 7 0,-14-3 0,1-2 0,0 0 0,0-1 0,1-1 0,-1-1 0,1-1 0,24-3 0,18-4 0,66-19 0,-4-5-437,226-90-1,101-97-1084,-425 203-4272</inkml:trace>
  <inkml:trace contextRef="#ctx0" brushRef="#br0" timeOffset="462.02">2329 1254 24575,'0'0'0,"0"0"0,0 0 0,0 0 0,0 0 0,0 0 0,3-1 0,81-20-24,81-32 0,-106 33-167,387-137-945,-155 54-53,-182 65-4438</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8-20T01:39:40.754"/>
    </inkml:context>
    <inkml:brush xml:id="br0">
      <inkml:brushProperty name="width" value="0.035" units="cm"/>
      <inkml:brushProperty name="height" value="0.035" units="cm"/>
    </inkml:brush>
  </inkml:definitions>
  <inkml:trace contextRef="#ctx0" brushRef="#br0">386 1 24575,'0'0'0,"0"0"0,-1 4 0,-102 695-1834,-28 0 258,74-393 1576,-21 389 0,62-219-1432,85 879-1,-5-916-79,-42-333 2131,5-1 0,43 109 0,-10-88 4377,-31-74-5427</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8-20T01:39:09.503"/>
    </inkml:context>
    <inkml:brush xml:id="br0">
      <inkml:brushProperty name="width" value="0.035" units="cm"/>
      <inkml:brushProperty name="height" value="0.035" units="cm"/>
    </inkml:brush>
  </inkml:definitions>
  <inkml:trace contextRef="#ctx0" brushRef="#br0">1 1069 24575,'0'0'0,"0"0"0,0 0 0,0 0 0,0 0 0,0 0 0,3 0 0,33 1-2,-1-2-1,1-1 0,52-11 1,105-33-918,-55 4 192,222-99-1,118-95-932,-440 217 1668,146-69 580,-58 42 2587,-123 45-3078,13-4 51,-15 5-145,-1 0 0,1 0 0,0 0 0,-1-1 0,1 1 0,-1 0 0,1 0 0,0 0 0,-1 0 0,1 0-1,0 0 1,-1 0 0,1 0 0,-1 1 0,1-1 0,0 0 0,-1 0 0,2 1 0,-9 5-2,-78 58 0,-267 218 0,345-274 0,7-7 0,9-6 0,27-19 0,138-95 0,-123 81 0,61-60 0,-101 87 0,0 0 0,0-2 0,-2 1 0,14-22 0,-20 40 0,-2-3 0,0-1 0,0 1 0,0-1 0,0 1 0,0-1 0,1 0 0,3 5 0,-4-6 0,1 0 0,0 0 0,1 0 0,-1 0 0,0-1 0,0 1 0,0-1 0,0 1 0,0-1 0,1 0 0,-1 1 0,4-2 0,28-3 0,-30 3 0,38-8 0,0-3 0,0-1 0,43-20 0,115-65 0,-196 96 0,56-30 0,76-35 0,-135 66 0,1 0 0,0 0 0,0 1 0,0-1 0,0 1 0,0-1 0,0 1 0,0 0 0,0 0 0,0 0 0,0 0 0,0 0 0,0 0 0,0 1 0,0-1 0,3 2 0,-2 0 0,1 0 0,-1 0 0,1 0 0,-1 1 0,0 0 0,4 4 0,-1-1 0,0 0 0,1-1 0,0 0 0,0 0 0,0 0 0,1-1 0,-1 0 0,1 0 0,15 4 0,-10-4 0,0-1 0,-1-1 0,1 0 0,0-1 0,16-1 0,9-3 0,0-1 0,0-2 0,37-12 0,413-131 0,-240 67 0,-237 78 0,15-4 0,-25 8 0,1-1 0,-1 1 0,1 0 0,0 0 0,-1 0 0,1-1 0,-1 2 0,1-1 0,0 0 0,-1 0 0,1 0 0,2 1 0,-1 2-1365</inkml:trace>
  <inkml:trace contextRef="#ctx0" brushRef="#br0" timeOffset="411.59">2197 854 24575,'4'-3'0,"25"-15"-195,1 1 0,1 1 0,0 1 0,1 2 0,1 2 0,65-15 0,-9 8-6631</inkml:trace>
</inkm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8" Type="http://schemas.openxmlformats.org/officeDocument/2006/relationships/hyperlink" Target="https://lpppipublishing.com/index.php/ijessm/index" TargetMode="External"/><Relationship Id="rId13" Type="http://schemas.openxmlformats.org/officeDocument/2006/relationships/hyperlink" Target="https://www.tandfonline.com/doi/full/10.1080/23311975.2024.2416096" TargetMode="External"/><Relationship Id="rId18" Type="http://schemas.openxmlformats.org/officeDocument/2006/relationships/hyperlink" Target="https://dirdosen.budiluhur.ac.id/0313038106/JAD/2024/Elizabeth%20Certificate%20Ekonomi%20Berkelanjutan.pdf" TargetMode="External"/><Relationship Id="rId3" Type="http://schemas.openxmlformats.org/officeDocument/2006/relationships/hyperlink" Target="https://journal.yrpipku.com/index.php/ijedr/article/view/4447" TargetMode="External"/><Relationship Id="rId21" Type="http://schemas.openxmlformats.org/officeDocument/2006/relationships/drawing" Target="../drawings/drawing3.xml"/><Relationship Id="rId7" Type="http://schemas.openxmlformats.org/officeDocument/2006/relationships/hyperlink" Target="https://lpppipublishing.com/index.php/ijessm/index" TargetMode="External"/><Relationship Id="rId12" Type="http://schemas.openxmlformats.org/officeDocument/2006/relationships/hyperlink" Target="https://iccd.asia/ojs/index.php/iccd/article/view/759" TargetMode="External"/><Relationship Id="rId17" Type="http://schemas.openxmlformats.org/officeDocument/2006/relationships/hyperlink" Target="https://dirdosen.budiluhur.ac.id/0313038106/JAD/2024/how%20to.pdf" TargetMode="External"/><Relationship Id="rId2" Type="http://schemas.openxmlformats.org/officeDocument/2006/relationships/hyperlink" Target="https://doi.org/10.60083/jidt.v5i4.449" TargetMode="External"/><Relationship Id="rId16" Type="http://schemas.openxmlformats.org/officeDocument/2006/relationships/hyperlink" Target="https://dirdosen.budiluhur.ac.id/0313038106/JAD/2024/WorkShopSLR.pdf" TargetMode="External"/><Relationship Id="rId20" Type="http://schemas.openxmlformats.org/officeDocument/2006/relationships/printerSettings" Target="../printerSettings/printerSettings5.bin"/><Relationship Id="rId1" Type="http://schemas.openxmlformats.org/officeDocument/2006/relationships/hyperlink" Target="https://dirdosen.budiluhur.ac.id/0313038106/JAD/2024/2024.pdf" TargetMode="External"/><Relationship Id="rId6" Type="http://schemas.openxmlformats.org/officeDocument/2006/relationships/hyperlink" Target="https://jsisfotek.org/index.php/JSisfotek/article/view/353" TargetMode="External"/><Relationship Id="rId11" Type="http://schemas.openxmlformats.org/officeDocument/2006/relationships/hyperlink" Target="https://journal.ipm2kpe.or.id/index.php/COSTING/article/view/12598/7918" TargetMode="External"/><Relationship Id="rId5" Type="http://schemas.openxmlformats.org/officeDocument/2006/relationships/hyperlink" Target="https://jsisfotek.org/index.php/JSisfotek/article/view/353" TargetMode="External"/><Relationship Id="rId15" Type="http://schemas.openxmlformats.org/officeDocument/2006/relationships/hyperlink" Target="https://stp-mataram.e-journal.id/amal/article/view/3276" TargetMode="External"/><Relationship Id="rId10" Type="http://schemas.openxmlformats.org/officeDocument/2006/relationships/hyperlink" Target="https://journal.hmjournals.com/index.php/IJITC/issue/view/504" TargetMode="External"/><Relationship Id="rId19" Type="http://schemas.openxmlformats.org/officeDocument/2006/relationships/hyperlink" Target="https://dirdosen.budiluhur.ac.id/0313038106/JAD/2024/Elizabeth_E-Certificate_International%20Simposium_Presenter%20pdf.pdf" TargetMode="External"/><Relationship Id="rId4" Type="http://schemas.openxmlformats.org/officeDocument/2006/relationships/hyperlink" Target="https://jidt.org/jidt/article/view/518" TargetMode="External"/><Relationship Id="rId9" Type="http://schemas.openxmlformats.org/officeDocument/2006/relationships/hyperlink" Target="https://journal.stmiki.ac.id/index.php/jimik/article/view/979" TargetMode="External"/><Relationship Id="rId14" Type="http://schemas.openxmlformats.org/officeDocument/2006/relationships/hyperlink" Target="https://journal.yrpipku.com/index.php/ijedr/"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
  <sheetViews>
    <sheetView zoomScale="80" zoomScaleNormal="80" workbookViewId="0">
      <selection activeCell="B3" sqref="B3:B9"/>
    </sheetView>
  </sheetViews>
  <sheetFormatPr defaultColWidth="9.1328125" defaultRowHeight="15.4"/>
  <cols>
    <col min="1" max="1" width="49.1328125" style="37" customWidth="1"/>
    <col min="2" max="2" width="65.1328125" style="37" customWidth="1"/>
    <col min="3" max="3" width="17.73046875" style="30" customWidth="1"/>
    <col min="4" max="16384" width="9.1328125" style="36"/>
  </cols>
  <sheetData>
    <row r="1" spans="1:3" s="30" customFormat="1" ht="28.5" customHeight="1">
      <c r="A1" s="155" t="s">
        <v>97</v>
      </c>
      <c r="B1" s="155"/>
      <c r="C1" s="155"/>
    </row>
    <row r="2" spans="1:3" s="33" customFormat="1" ht="38.25" customHeight="1" thickBot="1">
      <c r="A2" s="31" t="s">
        <v>98</v>
      </c>
      <c r="B2" s="31" t="s">
        <v>99</v>
      </c>
      <c r="C2" s="32" t="s">
        <v>100</v>
      </c>
    </row>
    <row r="3" spans="1:3" ht="66.400000000000006" customHeight="1" thickBot="1">
      <c r="A3" s="115" t="s">
        <v>184</v>
      </c>
      <c r="B3" s="113" t="s">
        <v>185</v>
      </c>
      <c r="C3" s="114">
        <v>86</v>
      </c>
    </row>
    <row r="4" spans="1:3" ht="66.400000000000006" customHeight="1" thickBot="1">
      <c r="A4" s="115"/>
      <c r="B4" s="113" t="s">
        <v>186</v>
      </c>
      <c r="C4" s="114">
        <v>26.73</v>
      </c>
    </row>
    <row r="5" spans="1:3" ht="66.400000000000006" customHeight="1" thickBot="1">
      <c r="A5" s="156" t="s">
        <v>189</v>
      </c>
      <c r="B5" s="113" t="s">
        <v>187</v>
      </c>
      <c r="C5" s="114">
        <v>44.45</v>
      </c>
    </row>
    <row r="6" spans="1:3" ht="66.400000000000006" customHeight="1" thickBot="1">
      <c r="A6" s="157"/>
      <c r="B6" s="113" t="s">
        <v>188</v>
      </c>
      <c r="C6" s="116">
        <v>44.14</v>
      </c>
    </row>
    <row r="7" spans="1:3" ht="54" customHeight="1">
      <c r="A7" s="34" t="s">
        <v>190</v>
      </c>
      <c r="B7" s="34" t="s">
        <v>191</v>
      </c>
      <c r="C7" s="35">
        <v>44.98</v>
      </c>
    </row>
    <row r="8" spans="1:3" ht="35.25" customHeight="1">
      <c r="A8" s="34" t="s">
        <v>192</v>
      </c>
      <c r="B8" s="34" t="s">
        <v>193</v>
      </c>
      <c r="C8" s="35" t="s">
        <v>106</v>
      </c>
    </row>
    <row r="9" spans="1:3" ht="35.25" customHeight="1">
      <c r="A9" s="34"/>
      <c r="B9" s="34" t="s">
        <v>194</v>
      </c>
      <c r="C9" s="35">
        <v>91</v>
      </c>
    </row>
    <row r="11" spans="1:3">
      <c r="A11" s="36" t="s">
        <v>101</v>
      </c>
    </row>
  </sheetData>
  <mergeCells count="2">
    <mergeCell ref="A1:C1"/>
    <mergeCell ref="A5:A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100"/>
  <sheetViews>
    <sheetView showGridLines="0" zoomScale="55" zoomScaleNormal="55" workbookViewId="0"/>
  </sheetViews>
  <sheetFormatPr defaultColWidth="14.3984375" defaultRowHeight="15" customHeight="1"/>
  <cols>
    <col min="1" max="1" width="13.73046875" customWidth="1"/>
    <col min="2" max="4" width="15.73046875" customWidth="1"/>
    <col min="5" max="5" width="10.1328125" customWidth="1"/>
    <col min="6" max="11" width="8.73046875" customWidth="1"/>
  </cols>
  <sheetData>
    <row r="1" spans="1:5" ht="14.25" customHeight="1"/>
    <row r="2" spans="1:5" ht="14.25" customHeight="1">
      <c r="A2" s="296" t="s">
        <v>10</v>
      </c>
      <c r="B2" s="135"/>
    </row>
    <row r="3" spans="1:5" ht="82.5" customHeight="1">
      <c r="A3" s="13" t="s">
        <v>61</v>
      </c>
      <c r="B3" s="14" t="str">
        <f>D15</f>
        <v>KURANG/MISS CONDUCT</v>
      </c>
      <c r="C3" s="15" t="str">
        <f>D12</f>
        <v>BAIK</v>
      </c>
      <c r="D3" s="15" t="str">
        <f>D9</f>
        <v>SANGAT BAIK</v>
      </c>
    </row>
    <row r="4" spans="1:5" ht="82.5" customHeight="1">
      <c r="A4" s="13" t="s">
        <v>62</v>
      </c>
      <c r="B4" s="14" t="str">
        <f>D16</f>
        <v>KURANG/MISS CONDUCT</v>
      </c>
      <c r="C4" s="15" t="str">
        <f>D13</f>
        <v>BAIK</v>
      </c>
      <c r="D4" s="15" t="str">
        <f>D10</f>
        <v>BAIK</v>
      </c>
    </row>
    <row r="5" spans="1:5" ht="82.5" customHeight="1">
      <c r="A5" s="13" t="s">
        <v>63</v>
      </c>
      <c r="B5" s="16" t="str">
        <f>D17</f>
        <v>SANGAT KURANG</v>
      </c>
      <c r="C5" s="17" t="str">
        <f>D14</f>
        <v>BUTUH PERBAIKAN</v>
      </c>
      <c r="D5" s="17" t="str">
        <f>D11</f>
        <v>BUTUH PERBAIKAN</v>
      </c>
      <c r="E5" s="297" t="s">
        <v>15</v>
      </c>
    </row>
    <row r="6" spans="1:5" ht="14.25" customHeight="1">
      <c r="A6" s="18"/>
      <c r="B6" s="19" t="s">
        <v>63</v>
      </c>
      <c r="C6" s="19" t="s">
        <v>64</v>
      </c>
      <c r="D6" s="19" t="s">
        <v>65</v>
      </c>
      <c r="E6" s="135"/>
    </row>
    <row r="7" spans="1:5" ht="14.25" customHeight="1"/>
    <row r="8" spans="1:5" ht="45" customHeight="1">
      <c r="A8" s="20" t="s">
        <v>66</v>
      </c>
      <c r="B8" s="20" t="s">
        <v>67</v>
      </c>
      <c r="C8" s="20" t="s">
        <v>68</v>
      </c>
      <c r="D8" s="20" t="s">
        <v>69</v>
      </c>
      <c r="E8" s="21"/>
    </row>
    <row r="9" spans="1:5" ht="45" customHeight="1">
      <c r="A9" s="22" t="s">
        <v>61</v>
      </c>
      <c r="B9" s="22" t="s">
        <v>61</v>
      </c>
      <c r="C9" s="22" t="str">
        <f t="shared" ref="C9:C26" si="0">CONCATENATE(A9,B9)</f>
        <v>Di Atas EkspektasiDi Atas Ekspektasi</v>
      </c>
      <c r="D9" s="22" t="s">
        <v>70</v>
      </c>
    </row>
    <row r="10" spans="1:5" ht="45" customHeight="1">
      <c r="A10" s="22" t="s">
        <v>62</v>
      </c>
      <c r="B10" s="22" t="s">
        <v>61</v>
      </c>
      <c r="C10" s="22" t="str">
        <f t="shared" si="0"/>
        <v>Sesuai EkspektasiDi Atas Ekspektasi</v>
      </c>
      <c r="D10" s="22" t="s">
        <v>71</v>
      </c>
    </row>
    <row r="11" spans="1:5" ht="45" customHeight="1">
      <c r="A11" s="22" t="s">
        <v>63</v>
      </c>
      <c r="B11" s="22" t="s">
        <v>61</v>
      </c>
      <c r="C11" s="22" t="str">
        <f t="shared" si="0"/>
        <v>Di Bawah EkspektasiDi Atas Ekspektasi</v>
      </c>
      <c r="D11" s="22" t="s">
        <v>72</v>
      </c>
    </row>
    <row r="12" spans="1:5" ht="45" customHeight="1">
      <c r="A12" s="22" t="s">
        <v>61</v>
      </c>
      <c r="B12" s="22" t="s">
        <v>62</v>
      </c>
      <c r="C12" s="22" t="str">
        <f t="shared" si="0"/>
        <v>Di Atas EkspektasiSesuai Ekspektasi</v>
      </c>
      <c r="D12" s="22" t="s">
        <v>71</v>
      </c>
    </row>
    <row r="13" spans="1:5" ht="45" customHeight="1">
      <c r="A13" s="22" t="s">
        <v>62</v>
      </c>
      <c r="B13" s="22" t="s">
        <v>62</v>
      </c>
      <c r="C13" s="22" t="str">
        <f t="shared" si="0"/>
        <v>Sesuai EkspektasiSesuai Ekspektasi</v>
      </c>
      <c r="D13" s="22" t="s">
        <v>71</v>
      </c>
    </row>
    <row r="14" spans="1:5" ht="45" customHeight="1">
      <c r="A14" s="22" t="s">
        <v>63</v>
      </c>
      <c r="B14" s="22" t="s">
        <v>62</v>
      </c>
      <c r="C14" s="22" t="str">
        <f t="shared" si="0"/>
        <v>Di Bawah EkspektasiSesuai Ekspektasi</v>
      </c>
      <c r="D14" s="22" t="s">
        <v>72</v>
      </c>
    </row>
    <row r="15" spans="1:5" ht="45" customHeight="1">
      <c r="A15" s="22" t="s">
        <v>61</v>
      </c>
      <c r="B15" s="22" t="s">
        <v>63</v>
      </c>
      <c r="C15" s="22" t="str">
        <f t="shared" si="0"/>
        <v>Di Atas EkspektasiDi Bawah Ekspektasi</v>
      </c>
      <c r="D15" s="22" t="s">
        <v>73</v>
      </c>
    </row>
    <row r="16" spans="1:5" ht="45" customHeight="1">
      <c r="A16" s="22" t="s">
        <v>62</v>
      </c>
      <c r="B16" s="22" t="s">
        <v>63</v>
      </c>
      <c r="C16" s="22" t="str">
        <f t="shared" si="0"/>
        <v>Sesuai EkspektasiDi Bawah Ekspektasi</v>
      </c>
      <c r="D16" s="22" t="s">
        <v>74</v>
      </c>
    </row>
    <row r="17" spans="1:4" ht="45" customHeight="1">
      <c r="A17" s="22" t="s">
        <v>63</v>
      </c>
      <c r="B17" s="22" t="s">
        <v>63</v>
      </c>
      <c r="C17" s="22" t="str">
        <f t="shared" si="0"/>
        <v>Di Bawah EkspektasiDi Bawah Ekspektasi</v>
      </c>
      <c r="D17" s="22" t="s">
        <v>75</v>
      </c>
    </row>
    <row r="18" spans="1:4" ht="45" customHeight="1">
      <c r="A18" s="22" t="s">
        <v>61</v>
      </c>
      <c r="B18" s="22" t="s">
        <v>61</v>
      </c>
      <c r="C18" s="22" t="str">
        <f t="shared" si="0"/>
        <v>Di Atas EkspektasiDi Atas Ekspektasi</v>
      </c>
      <c r="D18" s="22" t="s">
        <v>70</v>
      </c>
    </row>
    <row r="19" spans="1:4" ht="45" customHeight="1">
      <c r="A19" s="22" t="s">
        <v>61</v>
      </c>
      <c r="B19" s="22" t="s">
        <v>62</v>
      </c>
      <c r="C19" s="22" t="str">
        <f t="shared" si="0"/>
        <v>Di Atas EkspektasiSesuai Ekspektasi</v>
      </c>
      <c r="D19" s="22" t="s">
        <v>71</v>
      </c>
    </row>
    <row r="20" spans="1:4" ht="45" customHeight="1">
      <c r="A20" s="22" t="s">
        <v>61</v>
      </c>
      <c r="B20" s="22" t="s">
        <v>63</v>
      </c>
      <c r="C20" s="22" t="str">
        <f t="shared" si="0"/>
        <v>Di Atas EkspektasiDi Bawah Ekspektasi</v>
      </c>
      <c r="D20" s="22" t="s">
        <v>76</v>
      </c>
    </row>
    <row r="21" spans="1:4" ht="45" customHeight="1">
      <c r="A21" s="22" t="s">
        <v>62</v>
      </c>
      <c r="B21" s="22" t="s">
        <v>61</v>
      </c>
      <c r="C21" s="22" t="str">
        <f t="shared" si="0"/>
        <v>Sesuai EkspektasiDi Atas Ekspektasi</v>
      </c>
      <c r="D21" s="22" t="s">
        <v>71</v>
      </c>
    </row>
    <row r="22" spans="1:4" ht="45" customHeight="1">
      <c r="A22" s="22" t="s">
        <v>62</v>
      </c>
      <c r="B22" s="22" t="s">
        <v>62</v>
      </c>
      <c r="C22" s="22" t="str">
        <f t="shared" si="0"/>
        <v>Sesuai EkspektasiSesuai Ekspektasi</v>
      </c>
      <c r="D22" s="22" t="s">
        <v>71</v>
      </c>
    </row>
    <row r="23" spans="1:4" ht="45" customHeight="1">
      <c r="A23" s="22" t="s">
        <v>62</v>
      </c>
      <c r="B23" s="22" t="s">
        <v>63</v>
      </c>
      <c r="C23" s="22" t="str">
        <f t="shared" si="0"/>
        <v>Sesuai EkspektasiDi Bawah Ekspektasi</v>
      </c>
      <c r="D23" s="22" t="s">
        <v>77</v>
      </c>
    </row>
    <row r="24" spans="1:4" ht="45" customHeight="1">
      <c r="A24" s="22" t="s">
        <v>63</v>
      </c>
      <c r="B24" s="22" t="s">
        <v>61</v>
      </c>
      <c r="C24" s="22" t="str">
        <f t="shared" si="0"/>
        <v>Di Bawah EkspektasiDi Atas Ekspektasi</v>
      </c>
      <c r="D24" s="22" t="s">
        <v>72</v>
      </c>
    </row>
    <row r="25" spans="1:4" ht="45" customHeight="1">
      <c r="A25" s="22" t="s">
        <v>63</v>
      </c>
      <c r="B25" s="22" t="s">
        <v>62</v>
      </c>
      <c r="C25" s="22" t="str">
        <f t="shared" si="0"/>
        <v>Di Bawah EkspektasiSesuai Ekspektasi</v>
      </c>
      <c r="D25" s="22" t="s">
        <v>72</v>
      </c>
    </row>
    <row r="26" spans="1:4" ht="45" customHeight="1">
      <c r="A26" s="22" t="s">
        <v>63</v>
      </c>
      <c r="B26" s="22" t="s">
        <v>63</v>
      </c>
      <c r="C26" s="22" t="str">
        <f t="shared" si="0"/>
        <v>Di Bawah EkspektasiDi Bawah Ekspektasi</v>
      </c>
      <c r="D26" s="22" t="s">
        <v>75</v>
      </c>
    </row>
    <row r="27" spans="1:4" ht="14.25" customHeight="1"/>
    <row r="28" spans="1:4" ht="14.25" customHeight="1"/>
    <row r="29" spans="1:4" ht="14.25" customHeight="1"/>
    <row r="30" spans="1:4" ht="14.25" customHeight="1"/>
    <row r="31" spans="1:4" ht="14.25" customHeight="1"/>
    <row r="32" spans="1:4"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sheetData>
  <mergeCells count="2">
    <mergeCell ref="A2:B2"/>
    <mergeCell ref="E5:E6"/>
  </mergeCells>
  <pageMargins left="0.7" right="0.7" top="0.75" bottom="0.75" header="0" footer="0"/>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00"/>
  <sheetViews>
    <sheetView topLeftCell="A7" workbookViewId="0">
      <selection activeCell="D16" sqref="D16"/>
    </sheetView>
  </sheetViews>
  <sheetFormatPr defaultColWidth="14.3984375" defaultRowHeight="15" customHeight="1"/>
  <cols>
    <col min="1" max="1" width="20.73046875" customWidth="1"/>
    <col min="2" max="2" width="20.1328125" customWidth="1"/>
    <col min="3" max="6" width="8.73046875" customWidth="1"/>
    <col min="7" max="7" width="13.3984375" customWidth="1"/>
    <col min="8" max="11" width="8.73046875" customWidth="1"/>
  </cols>
  <sheetData>
    <row r="1" spans="1:11" ht="14.25" customHeight="1">
      <c r="A1" s="298" t="str">
        <f>'Evaluasi Pegawai'!A14</f>
        <v>BAIK</v>
      </c>
      <c r="B1" s="201"/>
      <c r="D1" s="15" t="s">
        <v>78</v>
      </c>
      <c r="E1" s="15" t="s">
        <v>79</v>
      </c>
      <c r="F1" s="15" t="s">
        <v>80</v>
      </c>
      <c r="G1" s="15" t="s">
        <v>92</v>
      </c>
      <c r="H1" s="15" t="s">
        <v>82</v>
      </c>
    </row>
    <row r="2" spans="1:11" ht="14.25" customHeight="1">
      <c r="A2" s="20" t="s">
        <v>83</v>
      </c>
      <c r="B2" s="27" t="str">
        <f>"KURVA DISTRIBUSI
PREDIKAT KINERJA PEGAWAI DENGAN
CAPAIAN KINERJA ORGANISASI "&amp;A1</f>
        <v>KURVA DISTRIBUSI
PREDIKAT KINERJA PEGAWAI DENGAN
CAPAIAN KINERJA ORGANISASI BAIK</v>
      </c>
      <c r="D2" s="15" t="s">
        <v>84</v>
      </c>
      <c r="E2" s="15" t="s">
        <v>84</v>
      </c>
      <c r="F2" s="15" t="s">
        <v>84</v>
      </c>
      <c r="G2" s="15" t="s">
        <v>84</v>
      </c>
      <c r="H2" s="15" t="s">
        <v>84</v>
      </c>
    </row>
    <row r="3" spans="1:11" ht="30" customHeight="1">
      <c r="A3" s="15" t="s">
        <v>93</v>
      </c>
      <c r="B3" s="28">
        <f>HLOOKUP($A$1,$D$1:$H$8,3,0)</f>
        <v>8.3333333333333321</v>
      </c>
      <c r="C3" s="1"/>
      <c r="D3" s="24">
        <f>CD!B3</f>
        <v>0</v>
      </c>
      <c r="E3" s="24">
        <f>CD!E3</f>
        <v>8.3333333333333321</v>
      </c>
      <c r="F3" s="24">
        <f>CD!H3</f>
        <v>12.5</v>
      </c>
      <c r="G3" s="24">
        <f>CD!K3</f>
        <v>8.3333333333333321</v>
      </c>
      <c r="H3" s="24">
        <f>CD!N3</f>
        <v>54.166666666666664</v>
      </c>
      <c r="I3" s="1"/>
      <c r="J3" s="1"/>
      <c r="K3" s="1"/>
    </row>
    <row r="4" spans="1:11" ht="30" customHeight="1">
      <c r="A4" s="15" t="s">
        <v>94</v>
      </c>
      <c r="B4" s="28">
        <f>HLOOKUP($A$1,$D$1:$H$8,4,0)</f>
        <v>12.5</v>
      </c>
      <c r="C4" s="1"/>
      <c r="D4" s="24">
        <f>CD!B4</f>
        <v>8.2284432870370364E-2</v>
      </c>
      <c r="E4" s="24">
        <f>CD!E4</f>
        <v>12.5</v>
      </c>
      <c r="F4" s="24">
        <f>CD!H4</f>
        <v>16.666666666666664</v>
      </c>
      <c r="G4" s="24">
        <f>CD!K4</f>
        <v>45.833333333333329</v>
      </c>
      <c r="H4" s="24">
        <f>CD!N4</f>
        <v>29.166666666666668</v>
      </c>
      <c r="I4" s="1"/>
      <c r="J4" s="1"/>
      <c r="K4" s="1"/>
    </row>
    <row r="5" spans="1:11" ht="30" customHeight="1">
      <c r="A5" s="15" t="s">
        <v>95</v>
      </c>
      <c r="B5" s="28">
        <f>HLOOKUP($A$1,$D$1:$H$8,5,0)</f>
        <v>25</v>
      </c>
      <c r="C5" s="1"/>
      <c r="D5" s="24">
        <f>CD!B5</f>
        <v>1.9748263888888888</v>
      </c>
      <c r="E5" s="24">
        <f>CD!E5</f>
        <v>25</v>
      </c>
      <c r="F5" s="24">
        <f>CD!H5</f>
        <v>41.666666666666671</v>
      </c>
      <c r="G5" s="24">
        <f>CD!K5</f>
        <v>25</v>
      </c>
      <c r="H5" s="24">
        <f>CD!N5</f>
        <v>12.5</v>
      </c>
      <c r="I5" s="1"/>
      <c r="J5" s="1"/>
      <c r="K5" s="1"/>
    </row>
    <row r="6" spans="1:11" ht="30" customHeight="1">
      <c r="A6" s="5" t="s">
        <v>79</v>
      </c>
      <c r="B6" s="28">
        <f>HLOOKUP($A$1,$D$1:$H$8,6,0)</f>
        <v>45.833333333333329</v>
      </c>
      <c r="C6" s="1"/>
      <c r="D6" s="24">
        <f>CD!B6</f>
        <v>15.798611111111111</v>
      </c>
      <c r="E6" s="24">
        <f>CD!E6</f>
        <v>45.833333333333329</v>
      </c>
      <c r="F6" s="24">
        <f>CD!H6</f>
        <v>16.666666666666664</v>
      </c>
      <c r="G6" s="24">
        <f>CD!K6</f>
        <v>12.5</v>
      </c>
      <c r="H6" s="24">
        <f>CD!N6</f>
        <v>4.1666666666666661</v>
      </c>
      <c r="I6" s="1"/>
      <c r="J6" s="1"/>
      <c r="K6" s="1"/>
    </row>
    <row r="7" spans="1:11" ht="30" customHeight="1">
      <c r="A7" s="15" t="s">
        <v>96</v>
      </c>
      <c r="B7" s="28">
        <f>HLOOKUP($A$1,$D$1:$H$8,7,0)</f>
        <v>8.3333333333333321</v>
      </c>
      <c r="C7" s="1"/>
      <c r="D7" s="24">
        <f>CD!B7</f>
        <v>54.166666666666664</v>
      </c>
      <c r="E7" s="24">
        <f>CD!E7</f>
        <v>8.3333333333333321</v>
      </c>
      <c r="F7" s="24">
        <f>CD!H7</f>
        <v>12.5</v>
      </c>
      <c r="G7" s="24">
        <f>CD!K7</f>
        <v>8.3333333333333321</v>
      </c>
      <c r="H7" s="24">
        <f>CD!N7</f>
        <v>0</v>
      </c>
      <c r="I7" s="1"/>
      <c r="J7" s="1"/>
      <c r="K7" s="1"/>
    </row>
    <row r="8" spans="1:11" ht="14.25" customHeight="1">
      <c r="A8" s="6" t="s">
        <v>91</v>
      </c>
      <c r="B8" s="24">
        <f>SUM(B3:B7)</f>
        <v>99.999999999999986</v>
      </c>
      <c r="D8" s="29"/>
      <c r="E8" s="29"/>
      <c r="F8" s="29"/>
      <c r="G8" s="29"/>
      <c r="H8" s="29"/>
    </row>
    <row r="9" spans="1:11" ht="14.25" customHeight="1"/>
    <row r="10" spans="1:11" ht="14.25" customHeight="1"/>
    <row r="11" spans="1:11" ht="14.25" customHeight="1"/>
    <row r="12" spans="1:11" ht="14.25" customHeight="1">
      <c r="A12" t="s">
        <v>10</v>
      </c>
    </row>
    <row r="13" spans="1:11" ht="14.25" customHeight="1">
      <c r="A13">
        <v>1</v>
      </c>
      <c r="B13" t="s">
        <v>145</v>
      </c>
      <c r="C13">
        <v>3</v>
      </c>
    </row>
    <row r="14" spans="1:11" ht="14.25" customHeight="1">
      <c r="A14">
        <v>2</v>
      </c>
      <c r="B14" t="s">
        <v>58</v>
      </c>
      <c r="C14">
        <v>2</v>
      </c>
    </row>
    <row r="15" spans="1:11" ht="14.25" customHeight="1">
      <c r="A15">
        <v>3</v>
      </c>
      <c r="B15" t="s">
        <v>146</v>
      </c>
      <c r="C15">
        <v>1</v>
      </c>
    </row>
    <row r="16" spans="1:11"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sheetData>
  <mergeCells count="1">
    <mergeCell ref="A1:B1"/>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59999389629810485"/>
  </sheetPr>
  <dimension ref="A1:F66"/>
  <sheetViews>
    <sheetView topLeftCell="A4" zoomScale="90" zoomScaleNormal="90" workbookViewId="0">
      <selection activeCell="B21" sqref="B21:F21"/>
    </sheetView>
  </sheetViews>
  <sheetFormatPr defaultColWidth="9.1328125" defaultRowHeight="13.9"/>
  <cols>
    <col min="1" max="1" width="5" style="52" customWidth="1"/>
    <col min="2" max="2" width="27.73046875" style="52" bestFit="1" customWidth="1"/>
    <col min="3" max="3" width="41.265625" style="52" customWidth="1"/>
    <col min="4" max="4" width="4.73046875" style="52" bestFit="1" customWidth="1"/>
    <col min="5" max="5" width="29.3984375" style="52" bestFit="1" customWidth="1"/>
    <col min="6" max="6" width="40" style="52" customWidth="1"/>
    <col min="7" max="16384" width="9.1328125" style="52"/>
  </cols>
  <sheetData>
    <row r="1" spans="1:6">
      <c r="A1" s="158" t="s">
        <v>0</v>
      </c>
      <c r="B1" s="158"/>
      <c r="C1" s="158"/>
      <c r="D1" s="158"/>
      <c r="E1" s="158"/>
      <c r="F1" s="158"/>
    </row>
    <row r="2" spans="1:6">
      <c r="A2" s="158" t="s">
        <v>116</v>
      </c>
      <c r="B2" s="158"/>
      <c r="C2" s="158"/>
      <c r="D2" s="158"/>
      <c r="E2" s="158"/>
      <c r="F2" s="158"/>
    </row>
    <row r="3" spans="1:6">
      <c r="A3" s="158" t="s">
        <v>117</v>
      </c>
      <c r="B3" s="158"/>
      <c r="C3" s="158"/>
      <c r="D3" s="158"/>
      <c r="E3" s="158"/>
      <c r="F3" s="158"/>
    </row>
    <row r="4" spans="1:6">
      <c r="A4" s="51"/>
      <c r="B4" s="51"/>
      <c r="C4" s="51"/>
      <c r="D4" s="51"/>
      <c r="E4" s="51"/>
      <c r="F4" s="51"/>
    </row>
    <row r="5" spans="1:6">
      <c r="A5" s="53" t="s">
        <v>118</v>
      </c>
      <c r="C5" s="53"/>
      <c r="F5" s="54" t="s">
        <v>119</v>
      </c>
    </row>
    <row r="6" spans="1:6">
      <c r="A6" s="55" t="s">
        <v>120</v>
      </c>
      <c r="B6" s="159" t="s">
        <v>121</v>
      </c>
      <c r="C6" s="159"/>
      <c r="D6" s="55" t="s">
        <v>120</v>
      </c>
      <c r="E6" s="159" t="s">
        <v>4</v>
      </c>
      <c r="F6" s="159"/>
    </row>
    <row r="7" spans="1:6">
      <c r="A7" s="56">
        <v>1</v>
      </c>
      <c r="B7" s="56" t="s">
        <v>122</v>
      </c>
      <c r="C7" s="56"/>
      <c r="D7" s="56">
        <v>1</v>
      </c>
      <c r="E7" s="56" t="s">
        <v>5</v>
      </c>
      <c r="F7" s="56"/>
    </row>
    <row r="8" spans="1:6">
      <c r="A8" s="56">
        <v>2</v>
      </c>
      <c r="B8" s="56" t="s">
        <v>123</v>
      </c>
      <c r="C8" s="56"/>
      <c r="D8" s="56">
        <v>2</v>
      </c>
      <c r="E8" s="56" t="s">
        <v>124</v>
      </c>
      <c r="F8" s="56"/>
    </row>
    <row r="9" spans="1:6">
      <c r="A9" s="56">
        <v>3</v>
      </c>
      <c r="B9" s="56" t="s">
        <v>125</v>
      </c>
      <c r="C9" s="56"/>
      <c r="D9" s="56">
        <v>3</v>
      </c>
      <c r="E9" s="56" t="s">
        <v>126</v>
      </c>
      <c r="F9" s="56"/>
    </row>
    <row r="10" spans="1:6">
      <c r="A10" s="56">
        <v>4</v>
      </c>
      <c r="B10" s="56" t="s">
        <v>127</v>
      </c>
      <c r="C10" s="56" t="s">
        <v>195</v>
      </c>
      <c r="D10" s="56">
        <v>4</v>
      </c>
      <c r="E10" s="56" t="s">
        <v>8</v>
      </c>
      <c r="F10" s="56" t="s">
        <v>196</v>
      </c>
    </row>
    <row r="11" spans="1:6">
      <c r="A11" s="56">
        <v>5</v>
      </c>
      <c r="B11" s="56" t="s">
        <v>128</v>
      </c>
      <c r="C11" s="56" t="s">
        <v>197</v>
      </c>
      <c r="D11" s="56">
        <v>5</v>
      </c>
      <c r="E11" s="56" t="s">
        <v>9</v>
      </c>
      <c r="F11" s="56"/>
    </row>
    <row r="12" spans="1:6" s="57" customFormat="1" ht="13.5">
      <c r="A12" s="160" t="s">
        <v>10</v>
      </c>
      <c r="B12" s="160"/>
      <c r="C12" s="160"/>
      <c r="D12" s="160"/>
      <c r="E12" s="160"/>
      <c r="F12" s="160"/>
    </row>
    <row r="13" spans="1:6">
      <c r="A13" s="160" t="s">
        <v>13</v>
      </c>
      <c r="B13" s="160"/>
      <c r="C13" s="160"/>
      <c r="D13" s="160"/>
      <c r="E13" s="160"/>
      <c r="F13" s="160"/>
    </row>
    <row r="14" spans="1:6">
      <c r="A14" s="56">
        <v>1</v>
      </c>
      <c r="B14" s="161" t="s">
        <v>198</v>
      </c>
      <c r="C14" s="161"/>
      <c r="D14" s="161"/>
      <c r="E14" s="161"/>
      <c r="F14" s="161"/>
    </row>
    <row r="15" spans="1:6" ht="64.900000000000006" customHeight="1">
      <c r="A15" s="56"/>
      <c r="B15" s="162" t="s">
        <v>202</v>
      </c>
      <c r="C15" s="163"/>
      <c r="D15" s="163"/>
      <c r="E15" s="163"/>
      <c r="F15" s="163"/>
    </row>
    <row r="16" spans="1:6">
      <c r="A16" s="56">
        <v>2</v>
      </c>
      <c r="B16" s="161" t="s">
        <v>199</v>
      </c>
      <c r="C16" s="161"/>
      <c r="D16" s="161"/>
      <c r="E16" s="161"/>
      <c r="F16" s="161"/>
    </row>
    <row r="17" spans="1:6" ht="39.75" customHeight="1">
      <c r="A17" s="56"/>
      <c r="B17" s="162" t="s">
        <v>203</v>
      </c>
      <c r="C17" s="163"/>
      <c r="D17" s="163"/>
      <c r="E17" s="163"/>
      <c r="F17" s="163"/>
    </row>
    <row r="18" spans="1:6">
      <c r="A18" s="56">
        <v>3</v>
      </c>
      <c r="B18" s="161" t="s">
        <v>200</v>
      </c>
      <c r="C18" s="161"/>
      <c r="D18" s="161"/>
      <c r="E18" s="161"/>
      <c r="F18" s="161"/>
    </row>
    <row r="19" spans="1:6" ht="39.75" customHeight="1">
      <c r="A19" s="56"/>
      <c r="B19" s="162" t="s">
        <v>203</v>
      </c>
      <c r="C19" s="163"/>
      <c r="D19" s="163"/>
      <c r="E19" s="163"/>
      <c r="F19" s="163"/>
    </row>
    <row r="20" spans="1:6">
      <c r="A20" s="56">
        <v>4</v>
      </c>
      <c r="B20" s="161" t="s">
        <v>201</v>
      </c>
      <c r="C20" s="161"/>
      <c r="D20" s="161"/>
      <c r="E20" s="161"/>
      <c r="F20" s="161"/>
    </row>
    <row r="21" spans="1:6" ht="39.75" customHeight="1">
      <c r="A21" s="56"/>
      <c r="B21" s="163" t="s">
        <v>130</v>
      </c>
      <c r="C21" s="163"/>
      <c r="D21" s="163"/>
      <c r="E21" s="163"/>
      <c r="F21" s="163"/>
    </row>
    <row r="22" spans="1:6">
      <c r="A22" s="56">
        <v>5</v>
      </c>
      <c r="B22" s="161" t="s">
        <v>129</v>
      </c>
      <c r="C22" s="161"/>
      <c r="D22" s="161"/>
      <c r="E22" s="161"/>
      <c r="F22" s="161"/>
    </row>
    <row r="23" spans="1:6" ht="39.75" customHeight="1">
      <c r="A23" s="56"/>
      <c r="B23" s="163" t="s">
        <v>130</v>
      </c>
      <c r="C23" s="163"/>
      <c r="D23" s="163"/>
      <c r="E23" s="163"/>
      <c r="F23" s="163"/>
    </row>
    <row r="24" spans="1:6">
      <c r="A24" s="56" t="s">
        <v>131</v>
      </c>
      <c r="B24" s="161"/>
      <c r="C24" s="161"/>
      <c r="D24" s="161"/>
      <c r="E24" s="161"/>
      <c r="F24" s="161"/>
    </row>
    <row r="25" spans="1:6">
      <c r="A25" s="160" t="s">
        <v>14</v>
      </c>
      <c r="B25" s="160"/>
      <c r="C25" s="160"/>
      <c r="D25" s="160"/>
      <c r="E25" s="160"/>
      <c r="F25" s="160"/>
    </row>
    <row r="26" spans="1:6">
      <c r="A26" s="56">
        <v>1</v>
      </c>
      <c r="B26" s="161" t="s">
        <v>132</v>
      </c>
      <c r="C26" s="161"/>
      <c r="D26" s="161"/>
      <c r="E26" s="161"/>
      <c r="F26" s="161"/>
    </row>
    <row r="27" spans="1:6" ht="34.5" customHeight="1">
      <c r="A27" s="56"/>
      <c r="B27" s="163" t="s">
        <v>130</v>
      </c>
      <c r="C27" s="163"/>
      <c r="D27" s="163"/>
      <c r="E27" s="163"/>
      <c r="F27" s="163"/>
    </row>
    <row r="28" spans="1:6">
      <c r="A28" s="56">
        <v>2</v>
      </c>
      <c r="B28" s="161" t="s">
        <v>132</v>
      </c>
      <c r="C28" s="161"/>
      <c r="D28" s="161"/>
      <c r="E28" s="161"/>
      <c r="F28" s="161"/>
    </row>
    <row r="29" spans="1:6" ht="34.5" customHeight="1">
      <c r="A29" s="56"/>
      <c r="B29" s="163" t="s">
        <v>130</v>
      </c>
      <c r="C29" s="163"/>
      <c r="D29" s="163"/>
      <c r="E29" s="163"/>
      <c r="F29" s="163"/>
    </row>
    <row r="30" spans="1:6">
      <c r="A30" s="160" t="s">
        <v>133</v>
      </c>
      <c r="B30" s="160"/>
      <c r="C30" s="160"/>
      <c r="D30" s="160"/>
      <c r="E30" s="160"/>
      <c r="F30" s="160"/>
    </row>
    <row r="31" spans="1:6">
      <c r="A31" s="164">
        <v>1</v>
      </c>
      <c r="B31" s="167" t="s">
        <v>16</v>
      </c>
      <c r="C31" s="167"/>
      <c r="D31" s="167"/>
      <c r="E31" s="167"/>
      <c r="F31" s="167"/>
    </row>
    <row r="32" spans="1:6">
      <c r="A32" s="165"/>
      <c r="B32" s="168" t="s">
        <v>134</v>
      </c>
      <c r="C32" s="168"/>
      <c r="D32" s="168"/>
      <c r="E32" s="167" t="s">
        <v>18</v>
      </c>
      <c r="F32" s="167"/>
    </row>
    <row r="33" spans="1:6" ht="15" customHeight="1">
      <c r="A33" s="165"/>
      <c r="B33" s="168" t="s">
        <v>19</v>
      </c>
      <c r="C33" s="168"/>
      <c r="D33" s="168"/>
      <c r="E33" s="169"/>
      <c r="F33" s="170"/>
    </row>
    <row r="34" spans="1:6" ht="15" customHeight="1">
      <c r="A34" s="166"/>
      <c r="B34" s="168" t="s">
        <v>20</v>
      </c>
      <c r="C34" s="168"/>
      <c r="D34" s="168"/>
      <c r="E34" s="169"/>
      <c r="F34" s="170"/>
    </row>
    <row r="35" spans="1:6">
      <c r="A35" s="171">
        <v>2</v>
      </c>
      <c r="B35" s="167" t="s">
        <v>21</v>
      </c>
      <c r="C35" s="167"/>
      <c r="D35" s="167"/>
      <c r="E35" s="167"/>
      <c r="F35" s="167"/>
    </row>
    <row r="36" spans="1:6">
      <c r="A36" s="172"/>
      <c r="B36" s="168" t="s">
        <v>135</v>
      </c>
      <c r="C36" s="168"/>
      <c r="D36" s="168"/>
      <c r="E36" s="167" t="s">
        <v>18</v>
      </c>
      <c r="F36" s="167"/>
    </row>
    <row r="37" spans="1:6" ht="32.25" customHeight="1">
      <c r="A37" s="172"/>
      <c r="B37" s="168" t="s">
        <v>136</v>
      </c>
      <c r="C37" s="168"/>
      <c r="D37" s="168"/>
      <c r="E37" s="174"/>
      <c r="F37" s="174"/>
    </row>
    <row r="38" spans="1:6">
      <c r="A38" s="173"/>
      <c r="B38" s="168" t="s">
        <v>24</v>
      </c>
      <c r="C38" s="168"/>
      <c r="D38" s="168"/>
      <c r="E38" s="174"/>
      <c r="F38" s="174"/>
    </row>
    <row r="39" spans="1:6">
      <c r="A39" s="171">
        <v>3</v>
      </c>
      <c r="B39" s="167" t="s">
        <v>25</v>
      </c>
      <c r="C39" s="167"/>
      <c r="D39" s="167"/>
      <c r="E39" s="167"/>
      <c r="F39" s="167"/>
    </row>
    <row r="40" spans="1:6" ht="28.5" customHeight="1">
      <c r="A40" s="172"/>
      <c r="B40" s="168" t="s">
        <v>137</v>
      </c>
      <c r="C40" s="168"/>
      <c r="D40" s="168"/>
      <c r="E40" s="167" t="s">
        <v>18</v>
      </c>
      <c r="F40" s="167"/>
    </row>
    <row r="41" spans="1:6">
      <c r="A41" s="172"/>
      <c r="B41" s="168" t="s">
        <v>27</v>
      </c>
      <c r="C41" s="168"/>
      <c r="D41" s="168"/>
      <c r="E41" s="174"/>
      <c r="F41" s="174"/>
    </row>
    <row r="42" spans="1:6">
      <c r="A42" s="173"/>
      <c r="B42" s="168" t="s">
        <v>28</v>
      </c>
      <c r="C42" s="168"/>
      <c r="D42" s="168"/>
      <c r="E42" s="174"/>
      <c r="F42" s="174"/>
    </row>
    <row r="43" spans="1:6">
      <c r="A43" s="171">
        <v>4</v>
      </c>
      <c r="B43" s="167" t="s">
        <v>29</v>
      </c>
      <c r="C43" s="167"/>
      <c r="D43" s="167"/>
      <c r="E43" s="167"/>
      <c r="F43" s="167"/>
    </row>
    <row r="44" spans="1:6">
      <c r="A44" s="172"/>
      <c r="B44" s="168" t="s">
        <v>30</v>
      </c>
      <c r="C44" s="167"/>
      <c r="D44" s="167"/>
      <c r="E44" s="167" t="s">
        <v>18</v>
      </c>
      <c r="F44" s="167"/>
    </row>
    <row r="45" spans="1:6">
      <c r="A45" s="172"/>
      <c r="B45" s="175" t="s">
        <v>31</v>
      </c>
      <c r="C45" s="167"/>
      <c r="D45" s="167"/>
      <c r="E45" s="174"/>
      <c r="F45" s="174"/>
    </row>
    <row r="46" spans="1:6">
      <c r="A46" s="173"/>
      <c r="B46" s="175" t="s">
        <v>32</v>
      </c>
      <c r="C46" s="167"/>
      <c r="D46" s="167"/>
      <c r="E46" s="174"/>
      <c r="F46" s="174"/>
    </row>
    <row r="47" spans="1:6">
      <c r="A47" s="171">
        <v>5</v>
      </c>
      <c r="B47" s="167" t="s">
        <v>33</v>
      </c>
      <c r="C47" s="167"/>
      <c r="D47" s="167"/>
      <c r="E47" s="167"/>
      <c r="F47" s="167"/>
    </row>
    <row r="48" spans="1:6">
      <c r="A48" s="172"/>
      <c r="B48" s="168" t="s">
        <v>138</v>
      </c>
      <c r="C48" s="167"/>
      <c r="D48" s="167"/>
      <c r="E48" s="167" t="s">
        <v>18</v>
      </c>
      <c r="F48" s="167"/>
    </row>
    <row r="49" spans="1:6">
      <c r="A49" s="172"/>
      <c r="B49" s="168" t="s">
        <v>35</v>
      </c>
      <c r="C49" s="167"/>
      <c r="D49" s="167"/>
      <c r="E49" s="174"/>
      <c r="F49" s="174"/>
    </row>
    <row r="50" spans="1:6">
      <c r="A50" s="173"/>
      <c r="B50" s="168" t="s">
        <v>36</v>
      </c>
      <c r="C50" s="167"/>
      <c r="D50" s="167"/>
      <c r="E50" s="174"/>
      <c r="F50" s="174"/>
    </row>
    <row r="51" spans="1:6">
      <c r="A51" s="171">
        <v>6</v>
      </c>
      <c r="B51" s="167" t="s">
        <v>37</v>
      </c>
      <c r="C51" s="167"/>
      <c r="D51" s="167"/>
      <c r="E51" s="167"/>
      <c r="F51" s="167"/>
    </row>
    <row r="52" spans="1:6">
      <c r="A52" s="172"/>
      <c r="B52" s="168" t="s">
        <v>38</v>
      </c>
      <c r="C52" s="167"/>
      <c r="D52" s="167"/>
      <c r="E52" s="167" t="s">
        <v>18</v>
      </c>
      <c r="F52" s="167"/>
    </row>
    <row r="53" spans="1:6">
      <c r="A53" s="172"/>
      <c r="B53" s="168" t="s">
        <v>39</v>
      </c>
      <c r="C53" s="167"/>
      <c r="D53" s="167"/>
      <c r="E53" s="174"/>
      <c r="F53" s="174"/>
    </row>
    <row r="54" spans="1:6">
      <c r="A54" s="173"/>
      <c r="B54" s="168" t="s">
        <v>40</v>
      </c>
      <c r="C54" s="167"/>
      <c r="D54" s="167"/>
      <c r="E54" s="174"/>
      <c r="F54" s="174"/>
    </row>
    <row r="55" spans="1:6">
      <c r="A55" s="171">
        <v>7</v>
      </c>
      <c r="B55" s="167" t="s">
        <v>41</v>
      </c>
      <c r="C55" s="167"/>
      <c r="D55" s="167"/>
      <c r="E55" s="167"/>
      <c r="F55" s="167"/>
    </row>
    <row r="56" spans="1:6">
      <c r="A56" s="172"/>
      <c r="B56" s="168" t="s">
        <v>42</v>
      </c>
      <c r="C56" s="167"/>
      <c r="D56" s="167"/>
      <c r="E56" s="167" t="s">
        <v>18</v>
      </c>
      <c r="F56" s="167"/>
    </row>
    <row r="57" spans="1:6">
      <c r="A57" s="172"/>
      <c r="B57" s="168" t="s">
        <v>43</v>
      </c>
      <c r="C57" s="167"/>
      <c r="D57" s="167"/>
      <c r="E57" s="174"/>
      <c r="F57" s="174"/>
    </row>
    <row r="58" spans="1:6">
      <c r="A58" s="173"/>
      <c r="B58" s="168" t="s">
        <v>139</v>
      </c>
      <c r="C58" s="167"/>
      <c r="D58" s="167"/>
      <c r="E58" s="174"/>
      <c r="F58" s="174"/>
    </row>
    <row r="60" spans="1:6">
      <c r="E60" s="176" t="s">
        <v>140</v>
      </c>
      <c r="F60" s="176"/>
    </row>
    <row r="61" spans="1:6">
      <c r="B61" s="176" t="s">
        <v>141</v>
      </c>
      <c r="C61" s="176"/>
      <c r="D61" s="176"/>
      <c r="E61" s="176" t="s">
        <v>45</v>
      </c>
      <c r="F61" s="176"/>
    </row>
    <row r="62" spans="1:6">
      <c r="B62" s="58"/>
      <c r="C62" s="58"/>
      <c r="D62" s="58"/>
      <c r="E62" s="58"/>
      <c r="F62" s="58"/>
    </row>
    <row r="63" spans="1:6">
      <c r="B63" s="58"/>
      <c r="C63" s="58"/>
      <c r="D63" s="58"/>
      <c r="E63" s="58"/>
      <c r="F63" s="58"/>
    </row>
    <row r="64" spans="1:6">
      <c r="B64" s="58"/>
      <c r="C64" s="58"/>
      <c r="D64" s="58"/>
      <c r="E64" s="58"/>
      <c r="F64" s="58"/>
    </row>
    <row r="65" spans="2:6">
      <c r="B65" s="176">
        <f>C7</f>
        <v>0</v>
      </c>
      <c r="C65" s="176"/>
      <c r="D65" s="176"/>
      <c r="E65" s="176">
        <f>F7</f>
        <v>0</v>
      </c>
      <c r="F65" s="176"/>
    </row>
    <row r="66" spans="2:6">
      <c r="B66" s="176" t="str">
        <f>"NIP "&amp;C8</f>
        <v xml:space="preserve">NIP </v>
      </c>
      <c r="C66" s="176"/>
      <c r="D66" s="176"/>
      <c r="E66" s="176" t="str">
        <f>"NIP "&amp;F8</f>
        <v xml:space="preserve">NIP </v>
      </c>
      <c r="F66" s="176"/>
    </row>
  </sheetData>
  <mergeCells count="87">
    <mergeCell ref="B66:D66"/>
    <mergeCell ref="E66:F66"/>
    <mergeCell ref="E60:F60"/>
    <mergeCell ref="B61:D61"/>
    <mergeCell ref="E61:F61"/>
    <mergeCell ref="B65:D65"/>
    <mergeCell ref="E65:F65"/>
    <mergeCell ref="A55:A58"/>
    <mergeCell ref="B55:F55"/>
    <mergeCell ref="B56:D56"/>
    <mergeCell ref="E56:F56"/>
    <mergeCell ref="B57:D57"/>
    <mergeCell ref="E57:F57"/>
    <mergeCell ref="B58:D58"/>
    <mergeCell ref="E58:F58"/>
    <mergeCell ref="A51:A54"/>
    <mergeCell ref="B51:F51"/>
    <mergeCell ref="B52:D52"/>
    <mergeCell ref="E52:F52"/>
    <mergeCell ref="B53:D53"/>
    <mergeCell ref="E53:F53"/>
    <mergeCell ref="B54:D54"/>
    <mergeCell ref="E54:F54"/>
    <mergeCell ref="A47:A50"/>
    <mergeCell ref="B47:F47"/>
    <mergeCell ref="B48:D48"/>
    <mergeCell ref="E48:F48"/>
    <mergeCell ref="B49:D49"/>
    <mergeCell ref="E49:F49"/>
    <mergeCell ref="B50:D50"/>
    <mergeCell ref="E50:F50"/>
    <mergeCell ref="A43:A46"/>
    <mergeCell ref="B43:F43"/>
    <mergeCell ref="B44:D44"/>
    <mergeCell ref="E44:F44"/>
    <mergeCell ref="B45:D45"/>
    <mergeCell ref="E45:F45"/>
    <mergeCell ref="B46:D46"/>
    <mergeCell ref="E46:F46"/>
    <mergeCell ref="A39:A42"/>
    <mergeCell ref="B39:F39"/>
    <mergeCell ref="B40:D40"/>
    <mergeCell ref="E40:F40"/>
    <mergeCell ref="B41:D41"/>
    <mergeCell ref="E41:F41"/>
    <mergeCell ref="B42:D42"/>
    <mergeCell ref="E42:F42"/>
    <mergeCell ref="A35:A38"/>
    <mergeCell ref="B35:F35"/>
    <mergeCell ref="B36:D36"/>
    <mergeCell ref="E36:F36"/>
    <mergeCell ref="B37:D37"/>
    <mergeCell ref="E37:F37"/>
    <mergeCell ref="B38:D38"/>
    <mergeCell ref="E38:F38"/>
    <mergeCell ref="B27:F27"/>
    <mergeCell ref="B28:F28"/>
    <mergeCell ref="B29:F29"/>
    <mergeCell ref="A30:F30"/>
    <mergeCell ref="A31:A34"/>
    <mergeCell ref="B31:F31"/>
    <mergeCell ref="B32:D32"/>
    <mergeCell ref="E32:F32"/>
    <mergeCell ref="B33:D33"/>
    <mergeCell ref="E33:F33"/>
    <mergeCell ref="B34:D34"/>
    <mergeCell ref="E34:F34"/>
    <mergeCell ref="B22:F22"/>
    <mergeCell ref="B23:F23"/>
    <mergeCell ref="B24:F24"/>
    <mergeCell ref="A25:F25"/>
    <mergeCell ref="B26:F26"/>
    <mergeCell ref="B17:F17"/>
    <mergeCell ref="B18:F18"/>
    <mergeCell ref="B19:F19"/>
    <mergeCell ref="B20:F20"/>
    <mergeCell ref="B21:F21"/>
    <mergeCell ref="A12:F12"/>
    <mergeCell ref="A13:F13"/>
    <mergeCell ref="B14:F14"/>
    <mergeCell ref="B15:F15"/>
    <mergeCell ref="B16:F16"/>
    <mergeCell ref="A1:F1"/>
    <mergeCell ref="A2:F2"/>
    <mergeCell ref="A3:F3"/>
    <mergeCell ref="B6:C6"/>
    <mergeCell ref="E6: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5"/>
  <sheetViews>
    <sheetView workbookViewId="0">
      <selection activeCell="B4" sqref="B4"/>
    </sheetView>
  </sheetViews>
  <sheetFormatPr defaultColWidth="8.73046875" defaultRowHeight="14.25"/>
  <cols>
    <col min="1" max="1" width="25.265625" style="78" customWidth="1"/>
    <col min="2" max="2" width="110.1328125" style="78" customWidth="1"/>
  </cols>
  <sheetData>
    <row r="1" spans="1:2">
      <c r="A1" s="177" t="s">
        <v>147</v>
      </c>
      <c r="B1" s="177"/>
    </row>
    <row r="2" spans="1:2">
      <c r="A2" s="71" t="s">
        <v>148</v>
      </c>
      <c r="B2" s="72" t="s">
        <v>149</v>
      </c>
    </row>
    <row r="3" spans="1:2">
      <c r="A3" s="73" t="s">
        <v>12</v>
      </c>
      <c r="B3" s="74" t="str">
        <f>'PK Kasatker'!A3</f>
        <v>Meningkatnya kualitas layanan Lembaga Layanan Pendidikan Tinggi (LLDIKTI)</v>
      </c>
    </row>
    <row r="4" spans="1:2" ht="41.65">
      <c r="A4" s="73" t="s">
        <v>150</v>
      </c>
      <c r="B4" s="74" t="str">
        <f>'PK Kasatker'!B3</f>
        <v>Persentase layanan LLDIKTI yang tepat waktu.</v>
      </c>
    </row>
    <row r="5" spans="1:2">
      <c r="A5" s="73" t="s">
        <v>151</v>
      </c>
      <c r="B5" s="74" t="s">
        <v>183</v>
      </c>
    </row>
    <row r="6" spans="1:2">
      <c r="A6" s="178" t="s">
        <v>152</v>
      </c>
      <c r="B6" s="74" t="s">
        <v>153</v>
      </c>
    </row>
    <row r="7" spans="1:2">
      <c r="A7" s="179"/>
      <c r="B7" s="75"/>
    </row>
    <row r="8" spans="1:2">
      <c r="A8" s="179"/>
      <c r="B8" s="76" t="s">
        <v>154</v>
      </c>
    </row>
    <row r="9" spans="1:2">
      <c r="A9" s="180"/>
      <c r="B9" s="77"/>
    </row>
    <row r="10" spans="1:2" ht="41.65">
      <c r="A10" s="73" t="s">
        <v>155</v>
      </c>
      <c r="B10" s="74"/>
    </row>
    <row r="11" spans="1:2" ht="27.75">
      <c r="A11" s="73" t="s">
        <v>156</v>
      </c>
      <c r="B11" s="74" t="s">
        <v>180</v>
      </c>
    </row>
    <row r="12" spans="1:2">
      <c r="A12" s="73" t="s">
        <v>157</v>
      </c>
      <c r="B12" s="74"/>
    </row>
    <row r="13" spans="1:2">
      <c r="A13" s="73" t="s">
        <v>158</v>
      </c>
      <c r="B13" s="74" t="s">
        <v>181</v>
      </c>
    </row>
    <row r="14" spans="1:2">
      <c r="B14" s="79"/>
    </row>
    <row r="15" spans="1:2">
      <c r="A15" s="73" t="s">
        <v>12</v>
      </c>
      <c r="B15" s="74"/>
    </row>
    <row r="16" spans="1:2" ht="41.65">
      <c r="A16" s="73" t="s">
        <v>150</v>
      </c>
      <c r="B16" s="74"/>
    </row>
    <row r="17" spans="1:2">
      <c r="A17" s="73" t="s">
        <v>151</v>
      </c>
      <c r="B17" s="74"/>
    </row>
    <row r="18" spans="1:2">
      <c r="A18" s="178" t="s">
        <v>152</v>
      </c>
      <c r="B18" s="74" t="s">
        <v>153</v>
      </c>
    </row>
    <row r="19" spans="1:2">
      <c r="A19" s="179"/>
      <c r="B19" s="75"/>
    </row>
    <row r="20" spans="1:2">
      <c r="A20" s="179"/>
      <c r="B20" s="76" t="s">
        <v>154</v>
      </c>
    </row>
    <row r="21" spans="1:2">
      <c r="A21" s="180"/>
      <c r="B21" s="77"/>
    </row>
    <row r="22" spans="1:2" ht="41.65">
      <c r="A22" s="73" t="s">
        <v>155</v>
      </c>
      <c r="B22" s="74"/>
    </row>
    <row r="23" spans="1:2" ht="27.75">
      <c r="A23" s="73" t="s">
        <v>156</v>
      </c>
      <c r="B23" s="74" t="s">
        <v>180</v>
      </c>
    </row>
    <row r="24" spans="1:2">
      <c r="A24" s="73" t="s">
        <v>157</v>
      </c>
      <c r="B24" s="74"/>
    </row>
    <row r="25" spans="1:2">
      <c r="A25" s="73" t="s">
        <v>158</v>
      </c>
      <c r="B25" s="74" t="s">
        <v>181</v>
      </c>
    </row>
  </sheetData>
  <mergeCells count="3">
    <mergeCell ref="A1:B1"/>
    <mergeCell ref="A6:A9"/>
    <mergeCell ref="A18:A2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1"/>
  <sheetViews>
    <sheetView zoomScale="90" zoomScaleNormal="90" workbookViewId="0">
      <selection activeCell="G17" sqref="G17"/>
    </sheetView>
  </sheetViews>
  <sheetFormatPr defaultColWidth="9.1328125" defaultRowHeight="13.9"/>
  <cols>
    <col min="1" max="2" width="19.1328125" style="40" customWidth="1"/>
    <col min="3" max="5" width="39.3984375" style="40" customWidth="1"/>
    <col min="6" max="9" width="39.73046875" style="40" customWidth="1"/>
    <col min="10" max="16384" width="9.1328125" style="40"/>
  </cols>
  <sheetData>
    <row r="1" spans="1:9" ht="15">
      <c r="A1" s="38" t="s">
        <v>102</v>
      </c>
      <c r="B1" s="39"/>
      <c r="E1" s="181"/>
      <c r="F1" s="181"/>
    </row>
    <row r="2" spans="1:9" ht="14.25" customHeight="1">
      <c r="A2" s="41" t="s">
        <v>103</v>
      </c>
      <c r="B2" s="41"/>
      <c r="E2" s="42"/>
      <c r="F2" s="42"/>
    </row>
    <row r="3" spans="1:9" ht="14.25" customHeight="1">
      <c r="A3" s="41" t="s">
        <v>104</v>
      </c>
      <c r="B3" s="41"/>
      <c r="E3" s="42"/>
      <c r="F3" s="42"/>
    </row>
    <row r="4" spans="1:9" ht="14.25" customHeight="1">
      <c r="A4" s="41"/>
      <c r="B4" s="41"/>
      <c r="E4" s="42"/>
      <c r="F4" s="42"/>
    </row>
    <row r="5" spans="1:9" s="44" customFormat="1" ht="97.15">
      <c r="A5" s="43" t="s">
        <v>105</v>
      </c>
      <c r="B5" s="43" t="str">
        <f>'SKP Pimpinan'!C10</f>
        <v>Kepala LLDIKTI Wilayah III DKI Jakarta</v>
      </c>
      <c r="C5" s="117" t="s">
        <v>185</v>
      </c>
      <c r="D5" s="117" t="s">
        <v>186</v>
      </c>
      <c r="E5" s="117" t="s">
        <v>187</v>
      </c>
      <c r="F5" s="117" t="s">
        <v>188</v>
      </c>
      <c r="G5" s="34" t="s">
        <v>191</v>
      </c>
      <c r="H5" s="34" t="s">
        <v>193</v>
      </c>
      <c r="I5" s="34" t="s">
        <v>194</v>
      </c>
    </row>
    <row r="6" spans="1:9" s="42" customFormat="1" ht="30" customHeight="1">
      <c r="A6" s="45" t="s">
        <v>106</v>
      </c>
      <c r="B6" s="45" t="s">
        <v>204</v>
      </c>
      <c r="C6" s="45">
        <v>1</v>
      </c>
      <c r="D6" s="45">
        <v>2</v>
      </c>
      <c r="E6" s="45">
        <v>3</v>
      </c>
      <c r="F6" s="45">
        <v>4</v>
      </c>
      <c r="G6" s="45"/>
      <c r="H6" s="45"/>
      <c r="I6" s="45"/>
    </row>
    <row r="7" spans="1:9" s="42" customFormat="1" ht="30" customHeight="1">
      <c r="A7" s="45"/>
      <c r="B7" s="45"/>
      <c r="C7" s="45"/>
      <c r="D7" s="45"/>
      <c r="E7" s="45"/>
      <c r="F7" s="45"/>
      <c r="G7" s="45"/>
      <c r="H7" s="45"/>
      <c r="I7" s="45"/>
    </row>
    <row r="8" spans="1:9" s="42" customFormat="1" ht="30" customHeight="1">
      <c r="A8" s="45" t="s">
        <v>111</v>
      </c>
      <c r="B8" s="45" t="s">
        <v>205</v>
      </c>
      <c r="C8" s="43"/>
      <c r="D8" s="43"/>
      <c r="E8" s="45"/>
      <c r="F8" s="45"/>
      <c r="G8" s="45"/>
      <c r="H8" s="45"/>
      <c r="I8" s="45"/>
    </row>
    <row r="9" spans="1:9" s="42" customFormat="1" ht="30" customHeight="1">
      <c r="A9" s="45"/>
      <c r="B9" s="45"/>
      <c r="C9" s="45"/>
      <c r="D9" s="46"/>
      <c r="E9" s="45"/>
      <c r="F9" s="45"/>
      <c r="G9" s="45"/>
      <c r="H9" s="45"/>
      <c r="I9" s="45"/>
    </row>
    <row r="10" spans="1:9" s="42" customFormat="1" ht="30" customHeight="1">
      <c r="A10" s="45" t="s">
        <v>113</v>
      </c>
      <c r="B10" s="45" t="s">
        <v>206</v>
      </c>
      <c r="C10" s="45"/>
      <c r="D10" s="45"/>
      <c r="E10" s="45"/>
      <c r="F10" s="45"/>
      <c r="G10" s="45"/>
      <c r="H10" s="45"/>
      <c r="I10" s="45"/>
    </row>
    <row r="11" spans="1:9" s="42" customFormat="1" ht="30" customHeight="1">
      <c r="A11" s="45"/>
      <c r="B11" s="45"/>
      <c r="C11" s="45"/>
      <c r="D11" s="45"/>
      <c r="E11" s="45"/>
      <c r="F11" s="45"/>
      <c r="G11" s="45"/>
      <c r="H11" s="45"/>
      <c r="I11" s="45"/>
    </row>
    <row r="12" spans="1:9" s="42" customFormat="1" ht="30" customHeight="1">
      <c r="A12" s="45" t="s">
        <v>115</v>
      </c>
      <c r="B12" s="45" t="s">
        <v>207</v>
      </c>
      <c r="C12" s="45"/>
      <c r="D12" s="45"/>
      <c r="E12" s="45"/>
      <c r="F12" s="45"/>
      <c r="G12" s="45"/>
      <c r="H12" s="45"/>
      <c r="I12" s="45"/>
    </row>
    <row r="13" spans="1:9" s="42" customFormat="1" ht="30" customHeight="1">
      <c r="A13" s="45"/>
      <c r="B13" s="45"/>
      <c r="C13" s="45"/>
      <c r="D13" s="45"/>
      <c r="E13" s="45"/>
      <c r="F13" s="45"/>
      <c r="G13" s="45"/>
      <c r="H13" s="45"/>
      <c r="I13" s="45"/>
    </row>
    <row r="14" spans="1:9" s="42" customFormat="1" ht="63.4" customHeight="1">
      <c r="A14" s="45" t="s">
        <v>208</v>
      </c>
      <c r="B14" s="45"/>
      <c r="C14" s="43"/>
      <c r="D14" s="43"/>
      <c r="E14" s="118" t="s">
        <v>209</v>
      </c>
      <c r="G14" s="118" t="s">
        <v>213</v>
      </c>
      <c r="H14" s="45"/>
      <c r="I14" s="45"/>
    </row>
    <row r="15" spans="1:9" s="42" customFormat="1" ht="63.4" customHeight="1">
      <c r="A15" s="45"/>
      <c r="B15" s="45"/>
      <c r="C15" s="47"/>
      <c r="D15" s="48"/>
      <c r="E15" s="118" t="s">
        <v>210</v>
      </c>
      <c r="F15" s="45"/>
      <c r="G15" s="118" t="s">
        <v>214</v>
      </c>
      <c r="H15" s="45"/>
      <c r="I15" s="45"/>
    </row>
    <row r="16" spans="1:9" s="42" customFormat="1" ht="45" customHeight="1">
      <c r="A16" s="45"/>
      <c r="B16" s="45"/>
      <c r="C16" s="45"/>
      <c r="D16" s="45"/>
      <c r="E16" s="118" t="s">
        <v>211</v>
      </c>
      <c r="F16" s="45"/>
      <c r="G16" s="118" t="s">
        <v>215</v>
      </c>
      <c r="H16" s="45"/>
      <c r="I16" s="45"/>
    </row>
    <row r="17" spans="1:9" s="42" customFormat="1" ht="41.65">
      <c r="A17" s="45"/>
      <c r="B17" s="45"/>
      <c r="C17" s="48"/>
      <c r="D17" s="45"/>
      <c r="E17" s="118" t="s">
        <v>212</v>
      </c>
      <c r="F17" s="45"/>
      <c r="G17" s="45"/>
      <c r="H17" s="45"/>
      <c r="I17" s="45"/>
    </row>
    <row r="18" spans="1:9" ht="30" customHeight="1"/>
    <row r="19" spans="1:9" s="49" customFormat="1" ht="15">
      <c r="A19" s="38" t="s">
        <v>108</v>
      </c>
      <c r="B19" s="39"/>
      <c r="E19" s="182"/>
      <c r="F19" s="182"/>
    </row>
    <row r="20" spans="1:9" ht="14.25" customHeight="1">
      <c r="A20" s="41" t="s">
        <v>109</v>
      </c>
      <c r="B20" s="41"/>
      <c r="E20" s="42"/>
      <c r="F20" s="42"/>
    </row>
    <row r="21" spans="1:9" ht="14.25" customHeight="1">
      <c r="A21" s="41" t="s">
        <v>110</v>
      </c>
      <c r="B21" s="41"/>
      <c r="E21" s="42"/>
      <c r="F21" s="42"/>
    </row>
    <row r="22" spans="1:9" s="42" customFormat="1" ht="30" customHeight="1">
      <c r="A22" s="43" t="s">
        <v>106</v>
      </c>
      <c r="B22" s="43" t="s">
        <v>107</v>
      </c>
      <c r="C22" s="43">
        <v>1</v>
      </c>
      <c r="D22" s="43">
        <v>2</v>
      </c>
      <c r="E22" s="43">
        <v>3</v>
      </c>
      <c r="F22" s="43">
        <v>4</v>
      </c>
    </row>
    <row r="23" spans="1:9" s="42" customFormat="1" ht="30" customHeight="1">
      <c r="A23" s="45" t="s">
        <v>111</v>
      </c>
      <c r="B23" s="45" t="s">
        <v>112</v>
      </c>
      <c r="C23" s="45"/>
      <c r="D23" s="45" t="s">
        <v>106</v>
      </c>
      <c r="E23" s="45" t="s">
        <v>111</v>
      </c>
      <c r="F23" s="45"/>
    </row>
    <row r="24" spans="1:9" s="42" customFormat="1" ht="30" customHeight="1" thickBot="1">
      <c r="A24" s="45" t="s">
        <v>113</v>
      </c>
      <c r="B24" s="45" t="s">
        <v>114</v>
      </c>
      <c r="C24" s="45" t="s">
        <v>113</v>
      </c>
      <c r="D24" s="43"/>
      <c r="E24" s="45"/>
      <c r="F24" s="45" t="s">
        <v>115</v>
      </c>
    </row>
    <row r="25" spans="1:9" s="42" customFormat="1" ht="30" customHeight="1" thickBot="1">
      <c r="A25" s="45"/>
      <c r="B25" s="45"/>
      <c r="C25" s="45"/>
      <c r="D25" s="45"/>
      <c r="E25" s="45"/>
      <c r="F25" s="50"/>
    </row>
    <row r="26" spans="1:9" s="42" customFormat="1" ht="30" customHeight="1">
      <c r="A26" s="45"/>
      <c r="B26" s="45"/>
      <c r="C26" s="45"/>
      <c r="D26" s="45"/>
      <c r="E26" s="45"/>
      <c r="F26" s="45"/>
    </row>
    <row r="27" spans="1:9" s="42" customFormat="1" ht="30" customHeight="1">
      <c r="A27" s="45"/>
      <c r="B27" s="45"/>
      <c r="C27" s="45"/>
      <c r="D27" s="45"/>
      <c r="E27" s="45"/>
      <c r="F27" s="45"/>
    </row>
    <row r="28" spans="1:9" s="42" customFormat="1" ht="30" customHeight="1">
      <c r="A28" s="45"/>
      <c r="B28" s="45"/>
      <c r="C28" s="45"/>
      <c r="D28" s="45"/>
      <c r="E28" s="45"/>
      <c r="F28" s="45"/>
    </row>
    <row r="29" spans="1:9" s="42" customFormat="1" ht="30" customHeight="1">
      <c r="A29" s="45"/>
      <c r="B29" s="45"/>
      <c r="C29" s="45"/>
      <c r="D29" s="43"/>
      <c r="E29" s="45"/>
      <c r="F29" s="45"/>
    </row>
    <row r="30" spans="1:9" s="42" customFormat="1" ht="30" customHeight="1">
      <c r="A30" s="45"/>
      <c r="B30" s="45"/>
      <c r="C30" s="45"/>
      <c r="D30" s="45"/>
      <c r="E30" s="45"/>
      <c r="F30" s="45"/>
    </row>
    <row r="31" spans="1:9" s="42" customFormat="1" ht="30" customHeight="1">
      <c r="A31" s="45"/>
      <c r="B31" s="45"/>
      <c r="C31" s="45"/>
      <c r="D31" s="45"/>
      <c r="E31" s="45"/>
      <c r="F31" s="45"/>
    </row>
  </sheetData>
  <mergeCells count="2">
    <mergeCell ref="E1:F1"/>
    <mergeCell ref="E19:F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pageSetUpPr fitToPage="1"/>
  </sheetPr>
  <dimension ref="A1:P95"/>
  <sheetViews>
    <sheetView topLeftCell="A80" zoomScale="90" zoomScaleNormal="90" workbookViewId="0">
      <selection activeCell="F100" sqref="F100"/>
    </sheetView>
  </sheetViews>
  <sheetFormatPr defaultColWidth="9.1328125" defaultRowHeight="13.9"/>
  <cols>
    <col min="1" max="1" width="5" style="52" customWidth="1"/>
    <col min="2" max="2" width="27.73046875" style="52" bestFit="1" customWidth="1"/>
    <col min="3" max="3" width="41.265625" style="52" customWidth="1"/>
    <col min="4" max="4" width="4.73046875" style="52" bestFit="1" customWidth="1"/>
    <col min="5" max="5" width="29.3984375" style="52" bestFit="1" customWidth="1"/>
    <col min="6" max="6" width="40" style="52" customWidth="1"/>
    <col min="7" max="16384" width="9.1328125" style="52"/>
  </cols>
  <sheetData>
    <row r="1" spans="1:16">
      <c r="A1" s="158" t="s">
        <v>0</v>
      </c>
      <c r="B1" s="158"/>
      <c r="C1" s="158"/>
      <c r="D1" s="158"/>
      <c r="E1" s="158"/>
      <c r="F1" s="158"/>
    </row>
    <row r="2" spans="1:16">
      <c r="A2" s="158" t="s">
        <v>116</v>
      </c>
      <c r="B2" s="158"/>
      <c r="C2" s="158"/>
      <c r="D2" s="158"/>
      <c r="E2" s="158"/>
      <c r="F2" s="158"/>
    </row>
    <row r="3" spans="1:16">
      <c r="A3" s="158" t="s">
        <v>142</v>
      </c>
      <c r="B3" s="158"/>
      <c r="C3" s="158"/>
      <c r="D3" s="158"/>
      <c r="E3" s="158"/>
      <c r="F3" s="158"/>
    </row>
    <row r="4" spans="1:16">
      <c r="A4" s="51"/>
      <c r="B4" s="51"/>
      <c r="C4" s="51"/>
      <c r="D4" s="51"/>
      <c r="E4" s="51"/>
      <c r="F4" s="51"/>
    </row>
    <row r="5" spans="1:16">
      <c r="A5" s="56" t="s">
        <v>242</v>
      </c>
      <c r="C5" s="53"/>
      <c r="F5" s="54" t="s">
        <v>223</v>
      </c>
    </row>
    <row r="6" spans="1:16">
      <c r="A6" s="55" t="s">
        <v>120</v>
      </c>
      <c r="B6" s="190" t="s">
        <v>121</v>
      </c>
      <c r="C6" s="191"/>
      <c r="D6" s="55" t="s">
        <v>120</v>
      </c>
      <c r="E6" s="159" t="s">
        <v>4</v>
      </c>
      <c r="F6" s="159"/>
    </row>
    <row r="7" spans="1:16">
      <c r="A7" s="56">
        <v>1</v>
      </c>
      <c r="B7" s="56" t="s">
        <v>122</v>
      </c>
      <c r="C7" s="56" t="s">
        <v>267</v>
      </c>
      <c r="D7" s="56">
        <v>1</v>
      </c>
      <c r="E7" s="56" t="s">
        <v>5</v>
      </c>
      <c r="F7" s="56" t="s">
        <v>238</v>
      </c>
    </row>
    <row r="8" spans="1:16">
      <c r="A8" s="56">
        <v>2</v>
      </c>
      <c r="B8" s="56" t="s">
        <v>221</v>
      </c>
      <c r="C8" s="123" t="s">
        <v>268</v>
      </c>
      <c r="D8" s="56">
        <v>2</v>
      </c>
      <c r="E8" s="56" t="s">
        <v>220</v>
      </c>
      <c r="F8" s="123" t="s">
        <v>239</v>
      </c>
    </row>
    <row r="9" spans="1:16">
      <c r="A9" s="56">
        <v>3</v>
      </c>
      <c r="B9" s="56" t="s">
        <v>125</v>
      </c>
      <c r="C9" s="56" t="s">
        <v>269</v>
      </c>
      <c r="D9" s="56">
        <v>3</v>
      </c>
      <c r="E9" s="56" t="s">
        <v>126</v>
      </c>
      <c r="F9" s="56" t="s">
        <v>263</v>
      </c>
    </row>
    <row r="10" spans="1:16">
      <c r="A10" s="56">
        <v>4</v>
      </c>
      <c r="B10" s="56" t="s">
        <v>127</v>
      </c>
      <c r="C10" s="56" t="s">
        <v>270</v>
      </c>
      <c r="D10" s="56">
        <v>4</v>
      </c>
      <c r="E10" s="56" t="s">
        <v>8</v>
      </c>
      <c r="F10" s="56" t="s">
        <v>264</v>
      </c>
    </row>
    <row r="11" spans="1:16">
      <c r="A11" s="56">
        <v>5</v>
      </c>
      <c r="B11" s="56" t="s">
        <v>128</v>
      </c>
      <c r="C11" s="56" t="s">
        <v>222</v>
      </c>
      <c r="D11" s="56">
        <v>5</v>
      </c>
      <c r="E11" s="56" t="s">
        <v>9</v>
      </c>
      <c r="F11" s="56" t="s">
        <v>222</v>
      </c>
    </row>
    <row r="12" spans="1:16" s="57" customFormat="1" ht="13.5">
      <c r="A12" s="160" t="s">
        <v>10</v>
      </c>
      <c r="B12" s="160"/>
      <c r="C12" s="160"/>
      <c r="D12" s="160"/>
      <c r="E12" s="160"/>
      <c r="F12" s="160"/>
    </row>
    <row r="13" spans="1:16">
      <c r="A13" s="160" t="s">
        <v>13</v>
      </c>
      <c r="B13" s="160"/>
      <c r="C13" s="160"/>
      <c r="D13" s="160"/>
      <c r="E13" s="160"/>
      <c r="F13" s="160"/>
    </row>
    <row r="14" spans="1:16" ht="64.150000000000006" customHeight="1">
      <c r="A14" s="56">
        <v>1</v>
      </c>
      <c r="B14" s="192" t="s">
        <v>275</v>
      </c>
      <c r="C14" s="193"/>
      <c r="D14" s="193"/>
      <c r="E14" s="193"/>
      <c r="F14" s="193"/>
      <c r="G14" s="119"/>
    </row>
    <row r="15" spans="1:16" ht="45" customHeight="1">
      <c r="A15" s="56"/>
      <c r="B15" s="194" t="s">
        <v>217</v>
      </c>
      <c r="C15" s="195"/>
      <c r="D15" s="195"/>
      <c r="E15" s="195"/>
      <c r="F15" s="196"/>
      <c r="G15" s="119"/>
    </row>
    <row r="16" spans="1:16" ht="34.15" customHeight="1">
      <c r="A16" s="56">
        <v>2</v>
      </c>
      <c r="B16" s="197" t="s">
        <v>276</v>
      </c>
      <c r="C16" s="198"/>
      <c r="D16" s="198"/>
      <c r="E16" s="198"/>
      <c r="F16" s="199"/>
      <c r="L16" s="187"/>
      <c r="M16" s="188"/>
      <c r="N16" s="188"/>
      <c r="O16" s="188"/>
      <c r="P16" s="188"/>
    </row>
    <row r="17" spans="1:16" ht="36.4" customHeight="1">
      <c r="A17" s="56"/>
      <c r="B17" s="183" t="s">
        <v>236</v>
      </c>
      <c r="C17" s="184"/>
      <c r="D17" s="184"/>
      <c r="E17" s="184"/>
      <c r="F17" s="185"/>
      <c r="L17" s="186"/>
      <c r="M17" s="189"/>
      <c r="N17" s="189"/>
      <c r="O17" s="189"/>
      <c r="P17" s="189"/>
    </row>
    <row r="18" spans="1:16" ht="22.9" customHeight="1">
      <c r="A18" s="56">
        <v>3</v>
      </c>
      <c r="B18" s="183" t="s">
        <v>277</v>
      </c>
      <c r="C18" s="184"/>
      <c r="D18" s="184"/>
      <c r="E18" s="184"/>
      <c r="F18" s="185"/>
      <c r="L18" s="186"/>
      <c r="M18" s="186"/>
      <c r="N18" s="186"/>
      <c r="O18" s="186"/>
      <c r="P18" s="186"/>
    </row>
    <row r="19" spans="1:16" ht="32.65" customHeight="1">
      <c r="A19" s="56"/>
      <c r="B19" s="183" t="s">
        <v>236</v>
      </c>
      <c r="C19" s="184"/>
      <c r="D19" s="184"/>
      <c r="E19" s="184"/>
      <c r="F19" s="185"/>
    </row>
    <row r="20" spans="1:16" ht="32.65" customHeight="1">
      <c r="A20" s="56">
        <v>4</v>
      </c>
      <c r="B20" s="183" t="s">
        <v>278</v>
      </c>
      <c r="C20" s="184"/>
      <c r="D20" s="184"/>
      <c r="E20" s="184"/>
      <c r="F20" s="185"/>
    </row>
    <row r="21" spans="1:16" ht="32.65" customHeight="1">
      <c r="A21" s="56"/>
      <c r="B21" s="183" t="s">
        <v>236</v>
      </c>
      <c r="C21" s="184"/>
      <c r="D21" s="184"/>
      <c r="E21" s="184"/>
      <c r="F21" s="185"/>
    </row>
    <row r="22" spans="1:16" ht="32.450000000000003" customHeight="1">
      <c r="A22" s="56">
        <v>5</v>
      </c>
      <c r="B22" s="183" t="s">
        <v>279</v>
      </c>
      <c r="C22" s="184"/>
      <c r="D22" s="184"/>
      <c r="E22" s="184"/>
      <c r="F22" s="185"/>
    </row>
    <row r="23" spans="1:16" ht="32.65" customHeight="1">
      <c r="A23" s="56"/>
      <c r="B23" s="183" t="s">
        <v>236</v>
      </c>
      <c r="C23" s="184"/>
      <c r="D23" s="184"/>
      <c r="E23" s="184"/>
      <c r="F23" s="185"/>
    </row>
    <row r="24" spans="1:16" ht="32.65" customHeight="1">
      <c r="A24" s="56">
        <v>6</v>
      </c>
      <c r="B24" s="183" t="s">
        <v>279</v>
      </c>
      <c r="C24" s="184"/>
      <c r="D24" s="184"/>
      <c r="E24" s="184"/>
      <c r="F24" s="185"/>
    </row>
    <row r="25" spans="1:16" ht="32.65" customHeight="1">
      <c r="A25" s="56"/>
      <c r="B25" s="183" t="s">
        <v>236</v>
      </c>
      <c r="C25" s="184"/>
      <c r="D25" s="184"/>
      <c r="E25" s="184"/>
      <c r="F25" s="185"/>
    </row>
    <row r="26" spans="1:16" ht="32.65" customHeight="1">
      <c r="A26" s="56">
        <v>7</v>
      </c>
      <c r="B26" s="183" t="s">
        <v>280</v>
      </c>
      <c r="C26" s="184"/>
      <c r="D26" s="184"/>
      <c r="E26" s="184"/>
      <c r="F26" s="185"/>
    </row>
    <row r="27" spans="1:16" ht="32.65" customHeight="1">
      <c r="A27" s="56"/>
      <c r="B27" s="183" t="s">
        <v>236</v>
      </c>
      <c r="C27" s="184"/>
      <c r="D27" s="184"/>
      <c r="E27" s="184"/>
      <c r="F27" s="185"/>
    </row>
    <row r="28" spans="1:16" ht="32.65" customHeight="1">
      <c r="A28" s="56">
        <v>8</v>
      </c>
      <c r="B28" s="183" t="s">
        <v>281</v>
      </c>
      <c r="C28" s="184"/>
      <c r="D28" s="184"/>
      <c r="E28" s="184"/>
      <c r="F28" s="185"/>
    </row>
    <row r="29" spans="1:16" ht="32.65" customHeight="1">
      <c r="A29" s="56"/>
      <c r="B29" s="183" t="s">
        <v>236</v>
      </c>
      <c r="C29" s="184"/>
      <c r="D29" s="184"/>
      <c r="E29" s="184"/>
      <c r="F29" s="185"/>
    </row>
    <row r="30" spans="1:16" ht="30" customHeight="1">
      <c r="A30" s="56">
        <v>9</v>
      </c>
      <c r="B30" s="183" t="s">
        <v>282</v>
      </c>
      <c r="C30" s="184"/>
      <c r="D30" s="184"/>
      <c r="E30" s="184"/>
      <c r="F30" s="185"/>
    </row>
    <row r="31" spans="1:16" ht="32.65" customHeight="1">
      <c r="A31" s="56"/>
      <c r="B31" s="183" t="s">
        <v>283</v>
      </c>
      <c r="C31" s="184"/>
      <c r="D31" s="184"/>
      <c r="E31" s="184"/>
      <c r="F31" s="185"/>
    </row>
    <row r="32" spans="1:16" ht="19.899999999999999" customHeight="1">
      <c r="A32" s="56">
        <v>10</v>
      </c>
      <c r="B32" s="183" t="s">
        <v>284</v>
      </c>
      <c r="C32" s="184"/>
      <c r="D32" s="184"/>
      <c r="E32" s="184"/>
      <c r="F32" s="185"/>
    </row>
    <row r="33" spans="1:6" ht="32.65" customHeight="1">
      <c r="A33" s="56"/>
      <c r="B33" s="183" t="s">
        <v>285</v>
      </c>
      <c r="C33" s="184"/>
      <c r="D33" s="184"/>
      <c r="E33" s="184"/>
      <c r="F33" s="185"/>
    </row>
    <row r="34" spans="1:6" ht="33" customHeight="1">
      <c r="A34" s="56">
        <v>11</v>
      </c>
      <c r="B34" s="183" t="s">
        <v>286</v>
      </c>
      <c r="C34" s="184"/>
      <c r="D34" s="184"/>
      <c r="E34" s="184"/>
      <c r="F34" s="185"/>
    </row>
    <row r="35" spans="1:6" ht="32.65" customHeight="1">
      <c r="A35" s="56"/>
      <c r="B35" s="183" t="s">
        <v>236</v>
      </c>
      <c r="C35" s="184"/>
      <c r="D35" s="184"/>
      <c r="E35" s="184"/>
      <c r="F35" s="185"/>
    </row>
    <row r="36" spans="1:6" ht="32.65" customHeight="1">
      <c r="A36" s="56">
        <v>12</v>
      </c>
      <c r="B36" s="183" t="s">
        <v>287</v>
      </c>
      <c r="C36" s="184"/>
      <c r="D36" s="184"/>
      <c r="E36" s="184"/>
      <c r="F36" s="185"/>
    </row>
    <row r="37" spans="1:6" ht="32.65" customHeight="1">
      <c r="A37" s="56"/>
      <c r="B37" s="183" t="s">
        <v>290</v>
      </c>
      <c r="C37" s="184"/>
      <c r="D37" s="184"/>
      <c r="E37" s="184"/>
      <c r="F37" s="185"/>
    </row>
    <row r="38" spans="1:6" ht="32.65" customHeight="1">
      <c r="A38" s="56">
        <v>13</v>
      </c>
      <c r="B38" s="183" t="s">
        <v>288</v>
      </c>
      <c r="C38" s="184"/>
      <c r="D38" s="184"/>
      <c r="E38" s="184"/>
      <c r="F38" s="185"/>
    </row>
    <row r="39" spans="1:6" ht="32.65" customHeight="1">
      <c r="A39" s="56"/>
      <c r="B39" s="183" t="s">
        <v>289</v>
      </c>
      <c r="C39" s="184"/>
      <c r="D39" s="184"/>
      <c r="E39" s="184"/>
      <c r="F39" s="185"/>
    </row>
    <row r="40" spans="1:6" ht="32.65" customHeight="1">
      <c r="A40" s="56">
        <v>14</v>
      </c>
      <c r="B40" s="183" t="s">
        <v>291</v>
      </c>
      <c r="C40" s="184"/>
      <c r="D40" s="184"/>
      <c r="E40" s="184"/>
      <c r="F40" s="185"/>
    </row>
    <row r="41" spans="1:6" ht="32.65" customHeight="1">
      <c r="A41" s="56"/>
      <c r="B41" s="183" t="s">
        <v>236</v>
      </c>
      <c r="C41" s="184"/>
      <c r="D41" s="184"/>
      <c r="E41" s="184"/>
      <c r="F41" s="185"/>
    </row>
    <row r="42" spans="1:6" ht="30.6" customHeight="1">
      <c r="A42" s="56">
        <v>15</v>
      </c>
      <c r="B42" s="197" t="s">
        <v>292</v>
      </c>
      <c r="C42" s="200"/>
      <c r="D42" s="200"/>
      <c r="E42" s="200"/>
      <c r="F42" s="201"/>
    </row>
    <row r="43" spans="1:6" ht="27" customHeight="1">
      <c r="A43" s="56"/>
      <c r="B43" s="197" t="s">
        <v>271</v>
      </c>
      <c r="C43" s="200"/>
      <c r="D43" s="200"/>
      <c r="E43" s="200"/>
      <c r="F43" s="201"/>
    </row>
    <row r="44" spans="1:6" ht="27" customHeight="1">
      <c r="A44" s="56">
        <v>16</v>
      </c>
      <c r="B44" s="197" t="s">
        <v>293</v>
      </c>
      <c r="C44" s="200"/>
      <c r="D44" s="200"/>
      <c r="E44" s="200"/>
      <c r="F44" s="201"/>
    </row>
    <row r="45" spans="1:6" ht="27" customHeight="1">
      <c r="A45" s="56"/>
      <c r="B45" s="197" t="s">
        <v>237</v>
      </c>
      <c r="C45" s="200"/>
      <c r="D45" s="200"/>
      <c r="E45" s="200"/>
      <c r="F45" s="201"/>
    </row>
    <row r="46" spans="1:6" ht="16.149999999999999" customHeight="1">
      <c r="A46" s="56">
        <v>17</v>
      </c>
      <c r="B46" s="197" t="s">
        <v>294</v>
      </c>
      <c r="C46" s="200"/>
      <c r="D46" s="200"/>
      <c r="E46" s="200"/>
      <c r="F46" s="201"/>
    </row>
    <row r="47" spans="1:6" ht="27" customHeight="1">
      <c r="A47" s="56"/>
      <c r="B47" s="197" t="s">
        <v>237</v>
      </c>
      <c r="C47" s="200"/>
      <c r="D47" s="200"/>
      <c r="E47" s="200"/>
      <c r="F47" s="201"/>
    </row>
    <row r="48" spans="1:6" ht="27" customHeight="1">
      <c r="A48" s="56">
        <v>18</v>
      </c>
      <c r="B48" s="197" t="s">
        <v>295</v>
      </c>
      <c r="C48" s="200"/>
      <c r="D48" s="200"/>
      <c r="E48" s="200"/>
      <c r="F48" s="201"/>
    </row>
    <row r="49" spans="1:6" ht="27" customHeight="1">
      <c r="A49" s="56"/>
      <c r="B49" s="197" t="s">
        <v>237</v>
      </c>
      <c r="C49" s="200"/>
      <c r="D49" s="200"/>
      <c r="E49" s="200"/>
      <c r="F49" s="201"/>
    </row>
    <row r="50" spans="1:6" ht="33.6" customHeight="1">
      <c r="A50" s="56">
        <v>19</v>
      </c>
      <c r="B50" s="197" t="s">
        <v>296</v>
      </c>
      <c r="C50" s="200"/>
      <c r="D50" s="200"/>
      <c r="E50" s="200"/>
      <c r="F50" s="201"/>
    </row>
    <row r="51" spans="1:6" ht="31.15" customHeight="1">
      <c r="A51" s="56"/>
      <c r="B51" s="197" t="s">
        <v>237</v>
      </c>
      <c r="C51" s="200"/>
      <c r="D51" s="200"/>
      <c r="E51" s="200"/>
      <c r="F51" s="201"/>
    </row>
    <row r="52" spans="1:6">
      <c r="A52" s="56" t="s">
        <v>131</v>
      </c>
      <c r="B52" s="161"/>
      <c r="C52" s="161"/>
      <c r="D52" s="161"/>
      <c r="E52" s="161"/>
      <c r="F52" s="161"/>
    </row>
    <row r="53" spans="1:6">
      <c r="A53" s="167" t="s">
        <v>143</v>
      </c>
      <c r="B53" s="167"/>
      <c r="C53" s="167"/>
      <c r="D53" s="167"/>
      <c r="E53" s="167"/>
      <c r="F53" s="167"/>
    </row>
    <row r="54" spans="1:6">
      <c r="A54" s="160" t="s">
        <v>14</v>
      </c>
      <c r="B54" s="160"/>
      <c r="C54" s="160"/>
      <c r="D54" s="160"/>
      <c r="E54" s="160"/>
      <c r="F54" s="160"/>
    </row>
    <row r="55" spans="1:6">
      <c r="A55" s="56">
        <v>1</v>
      </c>
      <c r="B55" s="161" t="s">
        <v>132</v>
      </c>
      <c r="C55" s="161"/>
      <c r="D55" s="161"/>
      <c r="E55" s="161"/>
      <c r="F55" s="161"/>
    </row>
    <row r="56" spans="1:6" ht="45" customHeight="1">
      <c r="A56" s="56"/>
      <c r="B56" s="163" t="s">
        <v>143</v>
      </c>
      <c r="C56" s="163"/>
      <c r="D56" s="163"/>
      <c r="E56" s="163"/>
      <c r="F56" s="163"/>
    </row>
    <row r="57" spans="1:6">
      <c r="A57" s="56">
        <v>2</v>
      </c>
      <c r="B57" s="161" t="s">
        <v>132</v>
      </c>
      <c r="C57" s="161"/>
      <c r="D57" s="161"/>
      <c r="E57" s="161"/>
      <c r="F57" s="161"/>
    </row>
    <row r="58" spans="1:6" ht="45" customHeight="1">
      <c r="A58" s="56"/>
      <c r="B58" s="163" t="s">
        <v>143</v>
      </c>
      <c r="C58" s="163"/>
      <c r="D58" s="163"/>
      <c r="E58" s="163"/>
      <c r="F58" s="163"/>
    </row>
    <row r="59" spans="1:6">
      <c r="A59" s="160" t="s">
        <v>133</v>
      </c>
      <c r="B59" s="160"/>
      <c r="C59" s="160"/>
      <c r="D59" s="160"/>
      <c r="E59" s="160"/>
      <c r="F59" s="160"/>
    </row>
    <row r="60" spans="1:6" ht="14.25">
      <c r="A60" s="202">
        <v>1</v>
      </c>
      <c r="B60" s="205" t="s">
        <v>16</v>
      </c>
      <c r="C60" s="200"/>
      <c r="D60" s="200"/>
      <c r="E60" s="200"/>
      <c r="F60" s="201"/>
    </row>
    <row r="61" spans="1:6" ht="13.9" customHeight="1">
      <c r="A61" s="203"/>
      <c r="B61" s="206" t="s">
        <v>225</v>
      </c>
      <c r="C61" s="200"/>
      <c r="D61" s="201"/>
      <c r="E61" s="205" t="s">
        <v>18</v>
      </c>
      <c r="F61" s="201"/>
    </row>
    <row r="62" spans="1:6" ht="15" customHeight="1">
      <c r="A62" s="203"/>
      <c r="B62" s="207" t="s">
        <v>19</v>
      </c>
      <c r="C62" s="200"/>
      <c r="D62" s="201"/>
      <c r="E62" s="208" t="s">
        <v>226</v>
      </c>
      <c r="F62" s="209"/>
    </row>
    <row r="63" spans="1:6" ht="15" customHeight="1">
      <c r="A63" s="204"/>
      <c r="B63" s="207" t="s">
        <v>20</v>
      </c>
      <c r="C63" s="200"/>
      <c r="D63" s="201"/>
      <c r="E63" s="210"/>
      <c r="F63" s="211"/>
    </row>
    <row r="64" spans="1:6" ht="14.25">
      <c r="A64" s="212">
        <v>2</v>
      </c>
      <c r="B64" s="205" t="s">
        <v>21</v>
      </c>
      <c r="C64" s="200"/>
      <c r="D64" s="200"/>
      <c r="E64" s="200"/>
      <c r="F64" s="201"/>
    </row>
    <row r="65" spans="1:6" ht="13.9" customHeight="1">
      <c r="A65" s="213"/>
      <c r="B65" s="206" t="s">
        <v>227</v>
      </c>
      <c r="C65" s="200"/>
      <c r="D65" s="201"/>
      <c r="E65" s="205" t="s">
        <v>18</v>
      </c>
      <c r="F65" s="201"/>
    </row>
    <row r="66" spans="1:6" ht="31.9" customHeight="1">
      <c r="A66" s="213"/>
      <c r="B66" s="207" t="s">
        <v>136</v>
      </c>
      <c r="C66" s="200"/>
      <c r="D66" s="201"/>
      <c r="E66" s="208" t="s">
        <v>228</v>
      </c>
      <c r="F66" s="215"/>
    </row>
    <row r="67" spans="1:6" ht="13.9" customHeight="1">
      <c r="A67" s="214"/>
      <c r="B67" s="207" t="s">
        <v>24</v>
      </c>
      <c r="C67" s="200"/>
      <c r="D67" s="201"/>
      <c r="E67" s="216"/>
      <c r="F67" s="217"/>
    </row>
    <row r="68" spans="1:6" ht="14.25">
      <c r="A68" s="212">
        <v>3</v>
      </c>
      <c r="B68" s="205" t="s">
        <v>25</v>
      </c>
      <c r="C68" s="200"/>
      <c r="D68" s="200"/>
      <c r="E68" s="200"/>
      <c r="F68" s="201"/>
    </row>
    <row r="69" spans="1:6" ht="28.5" customHeight="1">
      <c r="A69" s="213"/>
      <c r="B69" s="207" t="s">
        <v>137</v>
      </c>
      <c r="C69" s="200"/>
      <c r="D69" s="201"/>
      <c r="E69" s="205" t="s">
        <v>18</v>
      </c>
      <c r="F69" s="201"/>
    </row>
    <row r="70" spans="1:6" ht="14.65" customHeight="1">
      <c r="A70" s="213"/>
      <c r="B70" s="207" t="s">
        <v>27</v>
      </c>
      <c r="C70" s="200"/>
      <c r="D70" s="201"/>
      <c r="E70" s="208" t="s">
        <v>229</v>
      </c>
      <c r="F70" s="209"/>
    </row>
    <row r="71" spans="1:6" ht="13.9" customHeight="1">
      <c r="A71" s="214"/>
      <c r="B71" s="207" t="s">
        <v>28</v>
      </c>
      <c r="C71" s="200"/>
      <c r="D71" s="201"/>
      <c r="E71" s="210"/>
      <c r="F71" s="211"/>
    </row>
    <row r="72" spans="1:6" ht="14.25">
      <c r="A72" s="212">
        <v>4</v>
      </c>
      <c r="B72" s="205" t="s">
        <v>29</v>
      </c>
      <c r="C72" s="200"/>
      <c r="D72" s="200"/>
      <c r="E72" s="200"/>
      <c r="F72" s="201"/>
    </row>
    <row r="73" spans="1:6" ht="13.9" customHeight="1">
      <c r="A73" s="213"/>
      <c r="B73" s="207" t="s">
        <v>30</v>
      </c>
      <c r="C73" s="200"/>
      <c r="D73" s="201"/>
      <c r="E73" s="205" t="s">
        <v>18</v>
      </c>
      <c r="F73" s="201"/>
    </row>
    <row r="74" spans="1:6" ht="13.9" customHeight="1">
      <c r="A74" s="213"/>
      <c r="B74" s="218" t="s">
        <v>31</v>
      </c>
      <c r="C74" s="200"/>
      <c r="D74" s="201"/>
      <c r="E74" s="208" t="s">
        <v>230</v>
      </c>
      <c r="F74" s="209"/>
    </row>
    <row r="75" spans="1:6" ht="13.9" customHeight="1">
      <c r="A75" s="214"/>
      <c r="B75" s="218" t="s">
        <v>32</v>
      </c>
      <c r="C75" s="200"/>
      <c r="D75" s="201"/>
      <c r="E75" s="210"/>
      <c r="F75" s="211"/>
    </row>
    <row r="76" spans="1:6" ht="14.25">
      <c r="A76" s="212">
        <v>5</v>
      </c>
      <c r="B76" s="205" t="s">
        <v>33</v>
      </c>
      <c r="C76" s="200"/>
      <c r="D76" s="200"/>
      <c r="E76" s="200"/>
      <c r="F76" s="201"/>
    </row>
    <row r="77" spans="1:6" ht="13.9" customHeight="1">
      <c r="A77" s="213"/>
      <c r="B77" s="207" t="s">
        <v>138</v>
      </c>
      <c r="C77" s="200"/>
      <c r="D77" s="201"/>
      <c r="E77" s="205" t="s">
        <v>18</v>
      </c>
      <c r="F77" s="201"/>
    </row>
    <row r="78" spans="1:6" ht="23.65" customHeight="1">
      <c r="A78" s="213"/>
      <c r="B78" s="207" t="s">
        <v>231</v>
      </c>
      <c r="C78" s="200"/>
      <c r="D78" s="201"/>
      <c r="E78" s="219" t="s">
        <v>232</v>
      </c>
      <c r="F78" s="220"/>
    </row>
    <row r="79" spans="1:6" ht="13.9" customHeight="1">
      <c r="A79" s="214"/>
      <c r="B79" s="207" t="s">
        <v>233</v>
      </c>
      <c r="C79" s="200"/>
      <c r="D79" s="201"/>
      <c r="E79" s="214"/>
      <c r="F79" s="221"/>
    </row>
    <row r="80" spans="1:6" ht="14.25">
      <c r="A80" s="212">
        <v>6</v>
      </c>
      <c r="B80" s="205" t="s">
        <v>37</v>
      </c>
      <c r="C80" s="200"/>
      <c r="D80" s="200"/>
      <c r="E80" s="200"/>
      <c r="F80" s="201"/>
    </row>
    <row r="81" spans="1:6" ht="13.9" customHeight="1">
      <c r="A81" s="213"/>
      <c r="B81" s="207" t="s">
        <v>38</v>
      </c>
      <c r="C81" s="200"/>
      <c r="D81" s="201"/>
      <c r="E81" s="205" t="s">
        <v>18</v>
      </c>
      <c r="F81" s="201"/>
    </row>
    <row r="82" spans="1:6" ht="13.9" customHeight="1">
      <c r="A82" s="213"/>
      <c r="B82" s="207" t="s">
        <v>39</v>
      </c>
      <c r="C82" s="200"/>
      <c r="D82" s="201"/>
      <c r="E82" s="208" t="s">
        <v>234</v>
      </c>
      <c r="F82" s="209"/>
    </row>
    <row r="83" spans="1:6" ht="14.25">
      <c r="A83" s="214"/>
      <c r="B83" s="207" t="s">
        <v>40</v>
      </c>
      <c r="C83" s="200"/>
      <c r="D83" s="201"/>
      <c r="E83" s="210"/>
      <c r="F83" s="211"/>
    </row>
    <row r="84" spans="1:6" ht="14.25">
      <c r="A84" s="212">
        <v>7</v>
      </c>
      <c r="B84" s="205" t="s">
        <v>41</v>
      </c>
      <c r="C84" s="200"/>
      <c r="D84" s="200"/>
      <c r="E84" s="200"/>
      <c r="F84" s="201"/>
    </row>
    <row r="85" spans="1:6" ht="13.9" customHeight="1">
      <c r="A85" s="213"/>
      <c r="B85" s="207" t="s">
        <v>42</v>
      </c>
      <c r="C85" s="200"/>
      <c r="D85" s="201"/>
      <c r="E85" s="205" t="s">
        <v>18</v>
      </c>
      <c r="F85" s="201"/>
    </row>
    <row r="86" spans="1:6" ht="13.9" customHeight="1">
      <c r="A86" s="213"/>
      <c r="B86" s="207" t="s">
        <v>43</v>
      </c>
      <c r="C86" s="200"/>
      <c r="D86" s="201"/>
      <c r="E86" s="208" t="s">
        <v>235</v>
      </c>
      <c r="F86" s="209"/>
    </row>
    <row r="87" spans="1:6" ht="13.9" customHeight="1">
      <c r="A87" s="214"/>
      <c r="B87" s="207" t="s">
        <v>139</v>
      </c>
      <c r="C87" s="200"/>
      <c r="D87" s="201"/>
      <c r="E87" s="210"/>
      <c r="F87" s="211"/>
    </row>
    <row r="89" spans="1:6">
      <c r="E89" s="176" t="s">
        <v>224</v>
      </c>
      <c r="F89" s="176"/>
    </row>
    <row r="90" spans="1:6">
      <c r="B90" s="176" t="s">
        <v>141</v>
      </c>
      <c r="C90" s="176"/>
      <c r="D90" s="176"/>
      <c r="E90" s="176" t="s">
        <v>45</v>
      </c>
      <c r="F90" s="176"/>
    </row>
    <row r="91" spans="1:6">
      <c r="B91" s="58"/>
      <c r="C91" s="58"/>
      <c r="D91" s="58"/>
      <c r="E91" s="58"/>
      <c r="F91" s="58"/>
    </row>
    <row r="92" spans="1:6">
      <c r="B92" s="58"/>
      <c r="C92" s="58"/>
      <c r="D92" s="58"/>
      <c r="E92" s="58"/>
      <c r="F92" s="58"/>
    </row>
    <row r="93" spans="1:6">
      <c r="B93" s="58"/>
      <c r="C93" s="58"/>
      <c r="D93" s="58"/>
      <c r="E93" s="58"/>
      <c r="F93" s="58"/>
    </row>
    <row r="94" spans="1:6">
      <c r="B94" s="176" t="str">
        <f>C7</f>
        <v>Dr. Elizabeth, S.E, M.M.</v>
      </c>
      <c r="C94" s="176"/>
      <c r="D94" s="176"/>
      <c r="E94" s="176" t="str">
        <f>F7</f>
        <v>Dr. Yugi Setyarko, SE., MM</v>
      </c>
      <c r="F94" s="176"/>
    </row>
    <row r="95" spans="1:6">
      <c r="B95" s="176" t="str">
        <f>C8</f>
        <v>0313038106</v>
      </c>
      <c r="C95" s="176"/>
      <c r="D95" s="176"/>
      <c r="E95" s="176" t="str">
        <f>F8</f>
        <v>0306047502</v>
      </c>
      <c r="F95" s="176"/>
    </row>
  </sheetData>
  <mergeCells count="112">
    <mergeCell ref="B95:D95"/>
    <mergeCell ref="E95:F95"/>
    <mergeCell ref="E89:F89"/>
    <mergeCell ref="B90:D90"/>
    <mergeCell ref="E90:F90"/>
    <mergeCell ref="B94:D94"/>
    <mergeCell ref="E94:F94"/>
    <mergeCell ref="A80:A83"/>
    <mergeCell ref="B80:F80"/>
    <mergeCell ref="B81:D81"/>
    <mergeCell ref="E81:F81"/>
    <mergeCell ref="B82:D82"/>
    <mergeCell ref="B83:D83"/>
    <mergeCell ref="E82:F83"/>
    <mergeCell ref="A84:A87"/>
    <mergeCell ref="B84:F84"/>
    <mergeCell ref="B85:D85"/>
    <mergeCell ref="E85:F85"/>
    <mergeCell ref="B86:D86"/>
    <mergeCell ref="B87:D87"/>
    <mergeCell ref="E86:F87"/>
    <mergeCell ref="A72:A75"/>
    <mergeCell ref="B72:F72"/>
    <mergeCell ref="B73:D73"/>
    <mergeCell ref="E73:F73"/>
    <mergeCell ref="B74:D74"/>
    <mergeCell ref="B75:D75"/>
    <mergeCell ref="E74:F75"/>
    <mergeCell ref="A76:A79"/>
    <mergeCell ref="B76:F76"/>
    <mergeCell ref="B77:D77"/>
    <mergeCell ref="E77:F77"/>
    <mergeCell ref="B78:D78"/>
    <mergeCell ref="B79:D79"/>
    <mergeCell ref="E78:F79"/>
    <mergeCell ref="A64:A67"/>
    <mergeCell ref="B64:F64"/>
    <mergeCell ref="B65:D65"/>
    <mergeCell ref="E65:F65"/>
    <mergeCell ref="B66:D66"/>
    <mergeCell ref="B67:D67"/>
    <mergeCell ref="E66:F67"/>
    <mergeCell ref="A68:A71"/>
    <mergeCell ref="B68:F68"/>
    <mergeCell ref="B69:D69"/>
    <mergeCell ref="E69:F69"/>
    <mergeCell ref="B70:D70"/>
    <mergeCell ref="B71:D71"/>
    <mergeCell ref="E70:F71"/>
    <mergeCell ref="B52:F52"/>
    <mergeCell ref="A53:F53"/>
    <mergeCell ref="A54:F54"/>
    <mergeCell ref="B55:F55"/>
    <mergeCell ref="B56:F56"/>
    <mergeCell ref="B57:F57"/>
    <mergeCell ref="B58:F58"/>
    <mergeCell ref="A59:F59"/>
    <mergeCell ref="A60:A63"/>
    <mergeCell ref="B60:F60"/>
    <mergeCell ref="B61:D61"/>
    <mergeCell ref="E61:F61"/>
    <mergeCell ref="B62:D62"/>
    <mergeCell ref="B63:D63"/>
    <mergeCell ref="E62:F63"/>
    <mergeCell ref="B19:F19"/>
    <mergeCell ref="B42:F42"/>
    <mergeCell ref="B43:F43"/>
    <mergeCell ref="B50:F50"/>
    <mergeCell ref="B51:F51"/>
    <mergeCell ref="B20:F20"/>
    <mergeCell ref="B21:F21"/>
    <mergeCell ref="B22:F22"/>
    <mergeCell ref="B23:F23"/>
    <mergeCell ref="B24:F24"/>
    <mergeCell ref="B25:F25"/>
    <mergeCell ref="B44:F44"/>
    <mergeCell ref="B45:F45"/>
    <mergeCell ref="B46:F46"/>
    <mergeCell ref="B39:F39"/>
    <mergeCell ref="B40:F40"/>
    <mergeCell ref="B41:F41"/>
    <mergeCell ref="B47:F47"/>
    <mergeCell ref="B48:F48"/>
    <mergeCell ref="B49:F49"/>
    <mergeCell ref="B26:F26"/>
    <mergeCell ref="B27:F27"/>
    <mergeCell ref="B28:F28"/>
    <mergeCell ref="B29:F29"/>
    <mergeCell ref="L18:P18"/>
    <mergeCell ref="B18:F18"/>
    <mergeCell ref="L16:P16"/>
    <mergeCell ref="L17:P17"/>
    <mergeCell ref="A1:F1"/>
    <mergeCell ref="A2:F2"/>
    <mergeCell ref="A3:F3"/>
    <mergeCell ref="B6:C6"/>
    <mergeCell ref="E6:F6"/>
    <mergeCell ref="A12:F12"/>
    <mergeCell ref="A13:F13"/>
    <mergeCell ref="B14:F14"/>
    <mergeCell ref="B15:F15"/>
    <mergeCell ref="B16:F16"/>
    <mergeCell ref="B17:F17"/>
    <mergeCell ref="B30:F30"/>
    <mergeCell ref="B31:F31"/>
    <mergeCell ref="B32:F32"/>
    <mergeCell ref="B33:F33"/>
    <mergeCell ref="B34:F34"/>
    <mergeCell ref="B35:F35"/>
    <mergeCell ref="B36:F36"/>
    <mergeCell ref="B37:F37"/>
    <mergeCell ref="B38:F38"/>
  </mergeCells>
  <phoneticPr fontId="49" type="noConversion"/>
  <pageMargins left="0.7" right="0.7" top="0.75" bottom="0.75" header="0.3" footer="0.3"/>
  <pageSetup paperSize="9" scale="89"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59999389629810485"/>
  </sheetPr>
  <dimension ref="A1:F27"/>
  <sheetViews>
    <sheetView topLeftCell="A7" zoomScale="90" zoomScaleNormal="90" workbookViewId="0">
      <selection activeCell="C24" sqref="C24"/>
    </sheetView>
  </sheetViews>
  <sheetFormatPr defaultColWidth="9.1328125" defaultRowHeight="13.9"/>
  <cols>
    <col min="1" max="1" width="3.3984375" style="59" customWidth="1"/>
    <col min="2" max="3" width="54.1328125" style="59" customWidth="1"/>
    <col min="4" max="16384" width="9.1328125" style="59"/>
  </cols>
  <sheetData>
    <row r="1" spans="1:6">
      <c r="A1" s="222" t="s">
        <v>46</v>
      </c>
      <c r="B1" s="222"/>
      <c r="C1" s="222"/>
    </row>
    <row r="3" spans="1:6">
      <c r="A3" s="223" t="s">
        <v>47</v>
      </c>
      <c r="B3" s="224"/>
      <c r="C3" s="225"/>
      <c r="D3" s="120"/>
      <c r="E3" s="120"/>
      <c r="F3" s="120"/>
    </row>
    <row r="4" spans="1:6" ht="34.9" customHeight="1">
      <c r="A4" s="126">
        <v>1</v>
      </c>
      <c r="B4" s="226" t="s">
        <v>249</v>
      </c>
      <c r="C4" s="227"/>
      <c r="D4" s="120"/>
      <c r="E4" s="120"/>
      <c r="F4" s="120"/>
    </row>
    <row r="5" spans="1:6" ht="34.15" customHeight="1">
      <c r="A5" s="126">
        <v>2</v>
      </c>
      <c r="B5" s="226" t="s">
        <v>248</v>
      </c>
      <c r="C5" s="227"/>
      <c r="D5" s="120"/>
      <c r="E5" s="120"/>
      <c r="F5" s="120"/>
    </row>
    <row r="6" spans="1:6" ht="17.649999999999999" customHeight="1">
      <c r="A6" s="126">
        <v>3</v>
      </c>
      <c r="B6" s="228" t="s">
        <v>243</v>
      </c>
      <c r="C6" s="227"/>
      <c r="D6" s="120"/>
      <c r="E6" s="120"/>
      <c r="F6" s="120"/>
    </row>
    <row r="7" spans="1:6">
      <c r="A7" s="230" t="s">
        <v>48</v>
      </c>
      <c r="B7" s="231"/>
      <c r="C7" s="232"/>
      <c r="D7" s="120"/>
      <c r="E7" s="120"/>
      <c r="F7" s="120"/>
    </row>
    <row r="8" spans="1:6" ht="31.9" customHeight="1">
      <c r="A8" s="60">
        <v>1</v>
      </c>
      <c r="B8" s="229" t="s">
        <v>244</v>
      </c>
      <c r="C8" s="227"/>
      <c r="D8" s="120"/>
      <c r="E8" s="120"/>
      <c r="F8" s="120"/>
    </row>
    <row r="9" spans="1:6" ht="14.25">
      <c r="A9" s="60">
        <v>2</v>
      </c>
      <c r="B9" s="229" t="s">
        <v>247</v>
      </c>
      <c r="C9" s="227"/>
      <c r="D9" s="120"/>
      <c r="E9" s="120"/>
      <c r="F9" s="120"/>
    </row>
    <row r="10" spans="1:6" ht="14.25">
      <c r="A10" s="60">
        <v>3</v>
      </c>
      <c r="B10" s="233" t="s">
        <v>245</v>
      </c>
      <c r="C10" s="227"/>
      <c r="D10" s="120"/>
      <c r="E10" s="120"/>
      <c r="F10" s="120"/>
    </row>
    <row r="11" spans="1:6">
      <c r="A11" s="230" t="s">
        <v>49</v>
      </c>
      <c r="B11" s="231"/>
      <c r="C11" s="232"/>
      <c r="D11" s="120"/>
      <c r="E11" s="120"/>
      <c r="F11" s="120"/>
    </row>
    <row r="12" spans="1:6" ht="48" customHeight="1">
      <c r="A12" s="60">
        <v>1</v>
      </c>
      <c r="B12" s="229" t="s">
        <v>246</v>
      </c>
      <c r="C12" s="227"/>
      <c r="D12" s="120"/>
      <c r="E12" s="120"/>
      <c r="F12" s="120"/>
    </row>
    <row r="13" spans="1:6">
      <c r="A13" s="61"/>
      <c r="B13" s="62"/>
      <c r="C13" s="62"/>
      <c r="D13" s="120"/>
      <c r="E13" s="120"/>
      <c r="F13" s="120"/>
    </row>
    <row r="14" spans="1:6" s="63" customFormat="1">
      <c r="B14" s="64"/>
      <c r="C14" s="64" t="str">
        <f>'SKP Pegawai'!E89</f>
        <v>Jakarta, 2 Januari 2024</v>
      </c>
      <c r="D14" s="120"/>
      <c r="E14" s="120"/>
      <c r="F14" s="120"/>
    </row>
    <row r="15" spans="1:6" s="63" customFormat="1">
      <c r="B15" s="64" t="s">
        <v>141</v>
      </c>
      <c r="C15" s="64" t="s">
        <v>45</v>
      </c>
    </row>
    <row r="16" spans="1:6" s="63" customFormat="1">
      <c r="B16" s="64"/>
      <c r="C16" s="64"/>
    </row>
    <row r="17" spans="2:4" s="63" customFormat="1">
      <c r="B17" s="64"/>
      <c r="C17" s="64"/>
    </row>
    <row r="18" spans="2:4" s="63" customFormat="1">
      <c r="B18" s="64"/>
      <c r="C18" s="64"/>
    </row>
    <row r="19" spans="2:4" s="63" customFormat="1">
      <c r="B19" s="58" t="str">
        <f>'SKP Pegawai'!B94</f>
        <v>Dr. Elizabeth, S.E, M.M.</v>
      </c>
      <c r="C19" s="58" t="str">
        <f>'SKP Pegawai'!E94</f>
        <v>Dr. Yugi Setyarko, SE., MM</v>
      </c>
    </row>
    <row r="20" spans="2:4" s="63" customFormat="1">
      <c r="B20" s="58" t="str">
        <f>'SKP Pegawai'!B95</f>
        <v>0313038106</v>
      </c>
      <c r="C20" s="58" t="str">
        <f>'SKP Pegawai'!E95</f>
        <v>0306047502</v>
      </c>
    </row>
    <row r="25" spans="2:4">
      <c r="B25" s="53"/>
      <c r="C25" s="53"/>
      <c r="D25" s="53"/>
    </row>
    <row r="26" spans="2:4">
      <c r="B26" s="53"/>
      <c r="C26" s="53"/>
      <c r="D26" s="53"/>
    </row>
    <row r="27" spans="2:4">
      <c r="B27" s="53"/>
      <c r="C27" s="53"/>
      <c r="D27" s="53"/>
    </row>
  </sheetData>
  <mergeCells count="11">
    <mergeCell ref="B12:C12"/>
    <mergeCell ref="A7:C7"/>
    <mergeCell ref="B8:C8"/>
    <mergeCell ref="B9:C9"/>
    <mergeCell ref="B10:C10"/>
    <mergeCell ref="A11:C11"/>
    <mergeCell ref="A1:C1"/>
    <mergeCell ref="A3:C3"/>
    <mergeCell ref="B4:C4"/>
    <mergeCell ref="B5:C5"/>
    <mergeCell ref="B6:C6"/>
  </mergeCells>
  <pageMargins left="0.7" right="0.7" top="0.75" bottom="0.75" header="0.3" footer="0.3"/>
  <pageSetup paperSize="9" orientation="landscape"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59999389629810485"/>
    <pageSetUpPr fitToPage="1"/>
  </sheetPr>
  <dimension ref="A1:N125"/>
  <sheetViews>
    <sheetView showGridLines="0" tabSelected="1" topLeftCell="A96" zoomScale="85" zoomScaleNormal="85" workbookViewId="0">
      <selection activeCell="K108" sqref="K108"/>
    </sheetView>
  </sheetViews>
  <sheetFormatPr defaultColWidth="14.3984375" defaultRowHeight="15" customHeight="1"/>
  <cols>
    <col min="1" max="1" width="4.73046875" customWidth="1"/>
    <col min="2" max="2" width="25.1328125" customWidth="1"/>
    <col min="3" max="4" width="8.73046875" customWidth="1"/>
    <col min="5" max="5" width="16.73046875" customWidth="1"/>
    <col min="6" max="6" width="25.1328125" customWidth="1"/>
    <col min="7" max="7" width="4.73046875" customWidth="1"/>
    <col min="8" max="8" width="18.73046875" customWidth="1"/>
    <col min="9" max="9" width="11.73046875" customWidth="1"/>
    <col min="10" max="10" width="11.3984375" customWidth="1"/>
    <col min="11" max="11" width="41.265625" customWidth="1"/>
    <col min="12" max="12" width="21.3984375" style="1" customWidth="1"/>
    <col min="13" max="13" width="28.3984375" style="1" customWidth="1"/>
    <col min="14" max="14" width="10.73046875" bestFit="1" customWidth="1"/>
  </cols>
  <sheetData>
    <row r="1" spans="1:14" ht="14.25" customHeight="1">
      <c r="A1" s="143" t="s">
        <v>50</v>
      </c>
      <c r="B1" s="135"/>
      <c r="C1" s="135"/>
      <c r="D1" s="135"/>
      <c r="E1" s="135"/>
      <c r="F1" s="135"/>
      <c r="G1" s="135"/>
      <c r="H1" s="135"/>
      <c r="I1" s="135"/>
      <c r="J1" s="135"/>
      <c r="K1" s="135"/>
      <c r="N1" s="2"/>
    </row>
    <row r="2" spans="1:14" ht="14.25" customHeight="1">
      <c r="A2" s="143" t="s">
        <v>1</v>
      </c>
      <c r="B2" s="135"/>
      <c r="C2" s="135"/>
      <c r="D2" s="135"/>
      <c r="E2" s="135"/>
      <c r="F2" s="135"/>
      <c r="G2" s="135"/>
      <c r="H2" s="135"/>
      <c r="I2" s="135"/>
      <c r="J2" s="135"/>
      <c r="K2" s="135"/>
    </row>
    <row r="3" spans="1:14" ht="14.25" customHeight="1">
      <c r="A3" s="143" t="s">
        <v>51</v>
      </c>
      <c r="B3" s="135"/>
      <c r="C3" s="135"/>
      <c r="D3" s="135"/>
      <c r="E3" s="135"/>
      <c r="F3" s="135"/>
      <c r="G3" s="135"/>
      <c r="H3" s="135"/>
      <c r="I3" s="135"/>
      <c r="J3" s="135"/>
      <c r="K3" s="135"/>
    </row>
    <row r="4" spans="1:14" ht="14.25" customHeight="1">
      <c r="I4" s="3"/>
      <c r="J4" s="3"/>
      <c r="K4" s="3"/>
    </row>
    <row r="5" spans="1:14" ht="14.25" customHeight="1">
      <c r="A5" s="266" t="s">
        <v>182</v>
      </c>
      <c r="B5" s="249"/>
      <c r="C5" s="249"/>
      <c r="D5" s="249"/>
      <c r="E5" s="249"/>
      <c r="F5" s="249"/>
      <c r="G5" s="249"/>
      <c r="H5" s="249"/>
      <c r="I5" s="249"/>
      <c r="J5" s="249"/>
      <c r="K5" s="249"/>
    </row>
    <row r="6" spans="1:14" ht="14.25" customHeight="1">
      <c r="A6" s="267" t="str">
        <f>'SKP Pegawai'!A5</f>
        <v>Universitas Budi Luhur</v>
      </c>
      <c r="B6" s="249"/>
      <c r="C6" s="249"/>
      <c r="D6" s="249"/>
      <c r="E6" s="249"/>
      <c r="F6" s="249"/>
      <c r="G6" s="283" t="str">
        <f>'SKP Pegawai'!F5</f>
        <v>PERIODE PENILAIAN: 1 JANUARI 2024 SD 31 DESEMBER TAHUN 2024</v>
      </c>
      <c r="H6" s="283"/>
      <c r="I6" s="283"/>
      <c r="J6" s="283"/>
      <c r="K6" s="283"/>
    </row>
    <row r="7" spans="1:14" ht="14.25" customHeight="1">
      <c r="A7" s="4" t="s">
        <v>11</v>
      </c>
      <c r="B7" s="290" t="s">
        <v>3</v>
      </c>
      <c r="C7" s="200"/>
      <c r="D7" s="200"/>
      <c r="E7" s="200"/>
      <c r="F7" s="201"/>
      <c r="G7" s="4" t="s">
        <v>11</v>
      </c>
      <c r="H7" s="291" t="s">
        <v>4</v>
      </c>
      <c r="I7" s="200"/>
      <c r="J7" s="200"/>
      <c r="K7" s="201"/>
    </row>
    <row r="8" spans="1:14" ht="14.25" customHeight="1">
      <c r="A8" s="5">
        <v>1</v>
      </c>
      <c r="B8" s="257" t="s">
        <v>5</v>
      </c>
      <c r="C8" s="201"/>
      <c r="D8" s="257" t="str">
        <f>'SKP Pegawai'!C7</f>
        <v>Dr. Elizabeth, S.E, M.M.</v>
      </c>
      <c r="E8" s="200"/>
      <c r="F8" s="201"/>
      <c r="G8" s="5">
        <v>1</v>
      </c>
      <c r="H8" s="257" t="s">
        <v>5</v>
      </c>
      <c r="I8" s="201"/>
      <c r="J8" s="258" t="str">
        <f>'SKP Pegawai'!F7</f>
        <v>Dr. Yugi Setyarko, SE., MM</v>
      </c>
      <c r="K8" s="220"/>
    </row>
    <row r="9" spans="1:14" ht="14.25" customHeight="1">
      <c r="A9" s="5">
        <v>2</v>
      </c>
      <c r="B9" s="257" t="s">
        <v>6</v>
      </c>
      <c r="C9" s="201"/>
      <c r="D9" s="257" t="str">
        <f>'SKP Pegawai'!C8</f>
        <v>0313038106</v>
      </c>
      <c r="E9" s="200"/>
      <c r="F9" s="201"/>
      <c r="G9" s="5">
        <v>2</v>
      </c>
      <c r="H9" s="257" t="s">
        <v>6</v>
      </c>
      <c r="I9" s="201"/>
      <c r="J9" s="258" t="str">
        <f>'SKP Pegawai'!F8</f>
        <v>0306047502</v>
      </c>
      <c r="K9" s="220"/>
    </row>
    <row r="10" spans="1:14" ht="14.25" customHeight="1">
      <c r="A10" s="5">
        <v>3</v>
      </c>
      <c r="B10" s="257" t="s">
        <v>7</v>
      </c>
      <c r="C10" s="201"/>
      <c r="D10" s="257" t="str">
        <f>'SKP Pegawai'!C9</f>
        <v>Penata Muda Tk. I - III/b, 1 Okt 2019</v>
      </c>
      <c r="E10" s="200"/>
      <c r="F10" s="201"/>
      <c r="G10" s="5">
        <v>3</v>
      </c>
      <c r="H10" s="257" t="s">
        <v>7</v>
      </c>
      <c r="I10" s="201"/>
      <c r="J10" s="258" t="str">
        <f>'SKP Pegawai'!F9</f>
        <v>Penata, III/С</v>
      </c>
      <c r="K10" s="220"/>
    </row>
    <row r="11" spans="1:14" ht="14.25" customHeight="1">
      <c r="A11" s="5">
        <v>4</v>
      </c>
      <c r="B11" s="257" t="s">
        <v>8</v>
      </c>
      <c r="C11" s="201"/>
      <c r="D11" s="257" t="str">
        <f>'SKP Pegawai'!C10</f>
        <v>Asisten Ahli, 1 Des 2016</v>
      </c>
      <c r="E11" s="200"/>
      <c r="F11" s="201"/>
      <c r="G11" s="5">
        <v>4</v>
      </c>
      <c r="H11" s="257" t="s">
        <v>8</v>
      </c>
      <c r="I11" s="201"/>
      <c r="J11" s="258" t="str">
        <f>'SKP Pegawai'!F10</f>
        <v>Lektor</v>
      </c>
      <c r="K11" s="220"/>
    </row>
    <row r="12" spans="1:14" ht="14.25" customHeight="1">
      <c r="A12" s="5">
        <v>5</v>
      </c>
      <c r="B12" s="257" t="s">
        <v>9</v>
      </c>
      <c r="C12" s="201"/>
      <c r="D12" s="257" t="str">
        <f>'SKP Pegawai'!C11</f>
        <v>Fakultas Ekonomi dan Bisnis</v>
      </c>
      <c r="E12" s="200"/>
      <c r="F12" s="201"/>
      <c r="G12" s="5">
        <v>5</v>
      </c>
      <c r="H12" s="257" t="s">
        <v>52</v>
      </c>
      <c r="I12" s="201"/>
      <c r="J12" s="258" t="str">
        <f>'SKP Pegawai'!F11</f>
        <v>Fakultas Ekonomi dan Bisnis</v>
      </c>
      <c r="K12" s="220"/>
    </row>
    <row r="13" spans="1:14" ht="14.25" customHeight="1">
      <c r="A13" s="270" t="s">
        <v>53</v>
      </c>
      <c r="B13" s="200"/>
      <c r="C13" s="200"/>
      <c r="D13" s="200"/>
      <c r="E13" s="200"/>
      <c r="F13" s="200"/>
      <c r="G13" s="200"/>
      <c r="H13" s="200"/>
      <c r="I13" s="200"/>
      <c r="J13" s="200"/>
      <c r="K13" s="201"/>
    </row>
    <row r="14" spans="1:14" ht="14.25" customHeight="1">
      <c r="A14" s="271" t="s">
        <v>71</v>
      </c>
      <c r="B14" s="200"/>
      <c r="C14" s="200"/>
      <c r="D14" s="200"/>
      <c r="E14" s="200"/>
      <c r="F14" s="200"/>
      <c r="G14" s="200"/>
      <c r="H14" s="200"/>
      <c r="I14" s="200"/>
      <c r="J14" s="200"/>
      <c r="K14" s="201"/>
      <c r="L14" s="242"/>
      <c r="M14" s="243"/>
    </row>
    <row r="15" spans="1:14" ht="14.25" customHeight="1">
      <c r="A15" s="270" t="s">
        <v>54</v>
      </c>
      <c r="B15" s="200"/>
      <c r="C15" s="200"/>
      <c r="D15" s="200"/>
      <c r="E15" s="200"/>
      <c r="F15" s="200"/>
      <c r="G15" s="200"/>
      <c r="H15" s="200"/>
      <c r="I15" s="200"/>
      <c r="J15" s="200"/>
      <c r="K15" s="201"/>
    </row>
    <row r="16" spans="1:14" ht="213.75" customHeight="1">
      <c r="A16" s="272"/>
      <c r="B16" s="248"/>
      <c r="C16" s="248"/>
      <c r="D16" s="248"/>
      <c r="E16" s="248"/>
      <c r="F16" s="248"/>
      <c r="G16" s="248"/>
      <c r="H16" s="248"/>
      <c r="I16" s="248"/>
      <c r="J16" s="248"/>
      <c r="K16" s="201"/>
    </row>
    <row r="17" spans="1:14" ht="45" customHeight="1">
      <c r="A17" s="285" t="s">
        <v>10</v>
      </c>
      <c r="B17" s="286"/>
      <c r="C17" s="286"/>
      <c r="D17" s="286"/>
      <c r="E17" s="286"/>
      <c r="F17" s="286"/>
      <c r="G17" s="286"/>
      <c r="H17" s="286"/>
      <c r="I17" s="287" t="s">
        <v>55</v>
      </c>
      <c r="J17" s="287"/>
      <c r="K17" s="288" t="s">
        <v>56</v>
      </c>
      <c r="L17" s="268" t="s">
        <v>144</v>
      </c>
      <c r="M17" s="281" t="s">
        <v>179</v>
      </c>
      <c r="N17" s="8"/>
    </row>
    <row r="18" spans="1:14" ht="14.25" customHeight="1">
      <c r="A18" s="284" t="s">
        <v>13</v>
      </c>
      <c r="B18" s="284"/>
      <c r="C18" s="284"/>
      <c r="D18" s="284"/>
      <c r="E18" s="284"/>
      <c r="F18" s="284"/>
      <c r="G18" s="284"/>
      <c r="H18" s="284"/>
      <c r="I18" s="287"/>
      <c r="J18" s="287"/>
      <c r="K18" s="289"/>
      <c r="L18" s="269"/>
      <c r="M18" s="282"/>
    </row>
    <row r="19" spans="1:14" s="65" customFormat="1" ht="67.900000000000006" customHeight="1">
      <c r="A19" s="112">
        <v>1</v>
      </c>
      <c r="B19" s="234" t="str">
        <f>'SKP Pegawai'!B14:F14</f>
        <v xml:space="preserve">Pengajaran mata kuliah: Semester Genap 2023/2024: 1. Business Innovation &amp; Development, 2. Manajemen Pemasaran Internasional, 3. Manajemen Strategi, 4. Market Entry Strategy, 5. Brand and Positioning, 6. Komunikasi Pemasaran Terpadu . Semester Gasal 2024/2025: 1. Business Creation, 2. Manajemen Strategi, 3. Manajemen &amp; Konsep Kreatif periklanan  (sudah sesuai dengan  RPS, kehadiran 16 pertemuan dan tepat waktu (Penugasan dari Dekan Fakultas Ekonomi dan Bisnis) </v>
      </c>
      <c r="C19" s="234"/>
      <c r="D19" s="234"/>
      <c r="E19" s="234"/>
      <c r="F19" s="234"/>
      <c r="G19" s="234"/>
      <c r="H19" s="234"/>
      <c r="I19" s="241" t="s">
        <v>273</v>
      </c>
      <c r="J19" s="236"/>
      <c r="K19" s="259" t="s">
        <v>219</v>
      </c>
      <c r="L19" s="237" t="s">
        <v>58</v>
      </c>
      <c r="M19" s="237">
        <f>IFERROR(VLOOKUP(L19,PD!$B$13:$C$15,2,0),"")</f>
        <v>2</v>
      </c>
      <c r="N19" s="66"/>
    </row>
    <row r="20" spans="1:14" s="65" customFormat="1" ht="53.25" customHeight="1">
      <c r="A20" s="70"/>
      <c r="B20" s="234" t="str">
        <f>'SKP Pegawai'!B15:F15</f>
        <v>Ukuran keberhasilan/ Indikator Kinerja Individu, Target :                                                                                                                                                                                                        - Perkuliahan dilaksanakan 16 kali pertemuan per semester                                                                                                                                                                                                                                                                                                                    - Dokumen Hasil Perkuliahan Lengkap</v>
      </c>
      <c r="C20" s="234"/>
      <c r="D20" s="234"/>
      <c r="E20" s="234"/>
      <c r="F20" s="234"/>
      <c r="G20" s="234"/>
      <c r="H20" s="234"/>
      <c r="I20" s="235" t="s">
        <v>297</v>
      </c>
      <c r="J20" s="236"/>
      <c r="K20" s="260"/>
      <c r="L20" s="238"/>
      <c r="M20" s="238"/>
      <c r="N20" s="122"/>
    </row>
    <row r="21" spans="1:14" s="67" customFormat="1" ht="34.15" customHeight="1">
      <c r="A21" s="70">
        <v>2</v>
      </c>
      <c r="B21" s="234" t="str">
        <f>'SKP Pegawai'!B16:F16</f>
        <v>Artikel Penelitian dengan judul: "	The Influence of Perceived Value of Benefits, Perceived Ease of Technology Use and Customer Trust on Intention To Use Digital Banking Applications" 	01 Januari 2024</v>
      </c>
      <c r="C21" s="234"/>
      <c r="D21" s="234"/>
      <c r="E21" s="234"/>
      <c r="F21" s="234"/>
      <c r="G21" s="234"/>
      <c r="H21" s="234"/>
      <c r="I21" s="241" t="s">
        <v>272</v>
      </c>
      <c r="J21" s="236"/>
      <c r="K21" s="261" t="s">
        <v>257</v>
      </c>
      <c r="L21" s="237" t="s">
        <v>58</v>
      </c>
      <c r="M21" s="237">
        <f>IFERROR(VLOOKUP(L21,PD!$B$13:$C$15,2,0),"")</f>
        <v>2</v>
      </c>
      <c r="N21" s="68"/>
    </row>
    <row r="22" spans="1:14" s="67" customFormat="1" ht="40.9" customHeight="1">
      <c r="A22" s="70"/>
      <c r="B22" s="234" t="str">
        <f>'SKP Pegawai'!B17:F17</f>
        <v>Ukuran keberhasilan/ Indikator Kinerja Individu, Target :
- Artikel ilmiah dari hasil penelitian yang telah terbit di jurnal nasional terakreditasi</v>
      </c>
      <c r="C22" s="234"/>
      <c r="D22" s="234"/>
      <c r="E22" s="234"/>
      <c r="F22" s="234"/>
      <c r="G22" s="234"/>
      <c r="H22" s="234"/>
      <c r="I22" s="235" t="s">
        <v>298</v>
      </c>
      <c r="J22" s="236"/>
      <c r="K22" s="204"/>
      <c r="L22" s="238"/>
      <c r="M22" s="238"/>
      <c r="N22" s="69"/>
    </row>
    <row r="23" spans="1:14" s="67" customFormat="1" ht="34.9" customHeight="1">
      <c r="A23" s="70">
        <v>3</v>
      </c>
      <c r="B23" s="234" t="str">
        <f>'SKP Pegawai'!B18:F18</f>
        <v>Artikel Penelitian dengan judul: "	Exploring Determinants for Enhancing Employee Performance" 31 Januari 2024</v>
      </c>
      <c r="C23" s="234"/>
      <c r="D23" s="234"/>
      <c r="E23" s="234"/>
      <c r="F23" s="234"/>
      <c r="G23" s="234"/>
      <c r="H23" s="234"/>
      <c r="I23" s="241" t="s">
        <v>272</v>
      </c>
      <c r="J23" s="236"/>
      <c r="K23" s="133" t="s">
        <v>257</v>
      </c>
      <c r="L23" s="237" t="s">
        <v>58</v>
      </c>
      <c r="M23" s="237">
        <f>IFERROR(VLOOKUP(L23,PD!$B$13:$C$15,2,0),"")</f>
        <v>2</v>
      </c>
    </row>
    <row r="24" spans="1:14" s="67" customFormat="1" ht="48" customHeight="1">
      <c r="A24" s="70"/>
      <c r="B24" s="234" t="str">
        <f>'SKP Pegawai'!B19:F19</f>
        <v>Ukuran keberhasilan/ Indikator Kinerja Individu, Target :
- Artikel ilmiah dari hasil penelitian yang telah terbit di jurnal nasional terakreditasi</v>
      </c>
      <c r="C24" s="234"/>
      <c r="D24" s="234"/>
      <c r="E24" s="234"/>
      <c r="F24" s="234"/>
      <c r="G24" s="234"/>
      <c r="H24" s="234"/>
      <c r="I24" s="235" t="s">
        <v>274</v>
      </c>
      <c r="J24" s="236"/>
      <c r="K24" s="132"/>
      <c r="L24" s="238"/>
      <c r="M24" s="238"/>
    </row>
    <row r="25" spans="1:14" s="67" customFormat="1" ht="36" customHeight="1">
      <c r="A25" s="70">
        <v>4</v>
      </c>
      <c r="B25" s="234" t="str">
        <f>'SKP Pegawai'!B20:F20</f>
        <v>Artikel Penelitian dengan judul: "	Analysis of The Influence of Trust In Digital Transactions and Website Reputation on Customers Purchase Intention Through Footwear Website" 16 Maret 2024</v>
      </c>
      <c r="C25" s="234"/>
      <c r="D25" s="234"/>
      <c r="E25" s="234"/>
      <c r="F25" s="234"/>
      <c r="G25" s="234"/>
      <c r="H25" s="234"/>
      <c r="I25" s="241" t="s">
        <v>272</v>
      </c>
      <c r="J25" s="236"/>
      <c r="K25" s="133" t="s">
        <v>257</v>
      </c>
      <c r="L25" s="237" t="s">
        <v>58</v>
      </c>
      <c r="M25" s="237">
        <f>IFERROR(VLOOKUP(L25,PD!$B$13:$C$15,2,0),"")</f>
        <v>2</v>
      </c>
    </row>
    <row r="26" spans="1:14" s="67" customFormat="1" ht="34.9" customHeight="1">
      <c r="A26" s="70"/>
      <c r="B26" s="234" t="str">
        <f>'SKP Pegawai'!B21:F21</f>
        <v>Ukuran keberhasilan/ Indikator Kinerja Individu, Target :
- Artikel ilmiah dari hasil penelitian yang telah terbit di jurnal nasional terakreditasi</v>
      </c>
      <c r="C26" s="234"/>
      <c r="D26" s="234"/>
      <c r="E26" s="234"/>
      <c r="F26" s="234"/>
      <c r="G26" s="234"/>
      <c r="H26" s="234"/>
      <c r="I26" s="235" t="s">
        <v>299</v>
      </c>
      <c r="J26" s="236"/>
      <c r="K26" s="132"/>
      <c r="L26" s="238"/>
      <c r="M26" s="238"/>
    </row>
    <row r="27" spans="1:14" s="67" customFormat="1" ht="34.9" customHeight="1">
      <c r="A27" s="70">
        <v>5</v>
      </c>
      <c r="B27" s="234" t="str">
        <f>'SKP Pegawai'!B22:F22</f>
        <v>Artikel Penelitian dengan judul: "Analysis of the Relationship Between Tourists Experience, Knowledge, Digital Strategic Decisions of Tourism Site Managers and Tourism Business Sustainability" 09 Mei 2024</v>
      </c>
      <c r="C27" s="234"/>
      <c r="D27" s="234"/>
      <c r="E27" s="234"/>
      <c r="F27" s="234"/>
      <c r="G27" s="234"/>
      <c r="H27" s="234"/>
      <c r="I27" s="241" t="s">
        <v>272</v>
      </c>
      <c r="J27" s="236"/>
      <c r="K27" s="133" t="s">
        <v>257</v>
      </c>
      <c r="L27" s="237" t="s">
        <v>58</v>
      </c>
      <c r="M27" s="237">
        <f>IFERROR(VLOOKUP(L27,PD!$B$13:$C$15,2,0),"")</f>
        <v>2</v>
      </c>
    </row>
    <row r="28" spans="1:14" s="67" customFormat="1" ht="51" customHeight="1">
      <c r="A28" s="70"/>
      <c r="B28" s="234" t="str">
        <f>'SKP Pegawai'!B23:F23</f>
        <v>Ukuran keberhasilan/ Indikator Kinerja Individu, Target :
- Artikel ilmiah dari hasil penelitian yang telah terbit di jurnal nasional terakreditasi</v>
      </c>
      <c r="C28" s="234"/>
      <c r="D28" s="234"/>
      <c r="E28" s="234"/>
      <c r="F28" s="234"/>
      <c r="G28" s="234"/>
      <c r="H28" s="234"/>
      <c r="I28" s="235" t="s">
        <v>300</v>
      </c>
      <c r="J28" s="236"/>
      <c r="K28" s="132"/>
      <c r="L28" s="238"/>
      <c r="M28" s="238"/>
    </row>
    <row r="29" spans="1:14" s="67" customFormat="1" ht="34.9" customHeight="1">
      <c r="A29" s="70">
        <v>6</v>
      </c>
      <c r="B29" s="234" t="str">
        <f>'SKP Pegawai'!B24:F24</f>
        <v>Artikel Penelitian dengan judul: "Analysis of the Relationship Between Tourists Experience, Knowledge, Digital Strategic Decisions of Tourism Site Managers and Tourism Business Sustainability" 09 Mei 2024</v>
      </c>
      <c r="C29" s="234"/>
      <c r="D29" s="234"/>
      <c r="E29" s="234"/>
      <c r="F29" s="234"/>
      <c r="G29" s="234"/>
      <c r="H29" s="234"/>
      <c r="I29" s="241" t="s">
        <v>272</v>
      </c>
      <c r="J29" s="236"/>
      <c r="K29" s="133" t="s">
        <v>257</v>
      </c>
      <c r="L29" s="237" t="s">
        <v>58</v>
      </c>
      <c r="M29" s="237">
        <f>IFERROR(VLOOKUP(L29,PD!$B$13:$C$15,2,0),"")</f>
        <v>2</v>
      </c>
    </row>
    <row r="30" spans="1:14" s="67" customFormat="1" ht="34.9" customHeight="1">
      <c r="A30" s="70"/>
      <c r="B30" s="234" t="str">
        <f>'SKP Pegawai'!B25:F25</f>
        <v>Ukuran keberhasilan/ Indikator Kinerja Individu, Target :
- Artikel ilmiah dari hasil penelitian yang telah terbit di jurnal nasional terakreditasi</v>
      </c>
      <c r="C30" s="234"/>
      <c r="D30" s="234"/>
      <c r="E30" s="234"/>
      <c r="F30" s="234"/>
      <c r="G30" s="234"/>
      <c r="H30" s="234"/>
      <c r="I30" s="235" t="s">
        <v>300</v>
      </c>
      <c r="J30" s="236"/>
      <c r="K30" s="132"/>
      <c r="L30" s="238"/>
      <c r="M30" s="238"/>
    </row>
    <row r="31" spans="1:14" s="67" customFormat="1" ht="34.9" customHeight="1">
      <c r="A31" s="70">
        <v>7</v>
      </c>
      <c r="B31" s="234" t="str">
        <f>'SKP Pegawai'!B26:F26</f>
        <v>Artikel Penelitian dengan judul: "Exploring Determinants for Enhancing Employee Performance" 09 Desember 2024</v>
      </c>
      <c r="C31" s="234"/>
      <c r="D31" s="234"/>
      <c r="E31" s="234"/>
      <c r="F31" s="234"/>
      <c r="G31" s="234"/>
      <c r="H31" s="234"/>
      <c r="I31" s="241" t="s">
        <v>272</v>
      </c>
      <c r="J31" s="236"/>
      <c r="K31" s="133" t="s">
        <v>257</v>
      </c>
      <c r="L31" s="237" t="s">
        <v>58</v>
      </c>
      <c r="M31" s="237">
        <f>IFERROR(VLOOKUP(L31,PD!$B$13:$C$15,2,0),"")</f>
        <v>2</v>
      </c>
    </row>
    <row r="32" spans="1:14" s="67" customFormat="1" ht="34.9" customHeight="1">
      <c r="A32" s="70"/>
      <c r="B32" s="234" t="str">
        <f>'SKP Pegawai'!B27:F27</f>
        <v>Ukuran keberhasilan/ Indikator Kinerja Individu, Target :
- Artikel ilmiah dari hasil penelitian yang telah terbit di jurnal nasional terakreditasi</v>
      </c>
      <c r="C32" s="234"/>
      <c r="D32" s="234"/>
      <c r="E32" s="234"/>
      <c r="F32" s="234"/>
      <c r="G32" s="234"/>
      <c r="H32" s="234"/>
      <c r="I32" s="235" t="s">
        <v>301</v>
      </c>
      <c r="J32" s="236"/>
      <c r="K32" s="132"/>
      <c r="L32" s="238"/>
      <c r="M32" s="238"/>
    </row>
    <row r="33" spans="1:13" s="67" customFormat="1" ht="34.9" customHeight="1">
      <c r="A33" s="70">
        <v>8</v>
      </c>
      <c r="B33" s="234" t="str">
        <f>'SKP Pegawai'!B28:F28</f>
        <v>Artikel Penelitian dengan judul: "Analysis of Coffee Shop Digital Marketing Strategy through Social Media to Increase Product Sales" 27 Juni 2024</v>
      </c>
      <c r="C33" s="234"/>
      <c r="D33" s="234"/>
      <c r="E33" s="234"/>
      <c r="F33" s="234"/>
      <c r="G33" s="234"/>
      <c r="H33" s="234"/>
      <c r="I33" s="241" t="s">
        <v>272</v>
      </c>
      <c r="J33" s="236"/>
      <c r="K33" s="133" t="s">
        <v>257</v>
      </c>
      <c r="L33" s="237" t="s">
        <v>58</v>
      </c>
      <c r="M33" s="237">
        <f>IFERROR(VLOOKUP(L33,PD!$B$13:$C$15,2,0),"")</f>
        <v>2</v>
      </c>
    </row>
    <row r="34" spans="1:13" s="67" customFormat="1" ht="34.9" customHeight="1">
      <c r="A34" s="70"/>
      <c r="B34" s="234" t="str">
        <f>'SKP Pegawai'!B29:F29</f>
        <v>Ukuran keberhasilan/ Indikator Kinerja Individu, Target :
- Artikel ilmiah dari hasil penelitian yang telah terbit di jurnal nasional terakreditasi</v>
      </c>
      <c r="C34" s="234"/>
      <c r="D34" s="234"/>
      <c r="E34" s="234"/>
      <c r="F34" s="234"/>
      <c r="G34" s="234"/>
      <c r="H34" s="234"/>
      <c r="I34" s="235" t="s">
        <v>301</v>
      </c>
      <c r="J34" s="236"/>
      <c r="K34" s="132"/>
      <c r="L34" s="238"/>
      <c r="M34" s="238"/>
    </row>
    <row r="35" spans="1:13" s="67" customFormat="1" ht="34.9" customHeight="1">
      <c r="A35" s="70">
        <v>9</v>
      </c>
      <c r="B35" s="234" t="str">
        <f>'SKP Pegawai'!B30:F30</f>
        <v>Artikel Penelitian dengan judul: "	Pengaruh Komunikasi Pemasaran, Kualitas Produk, dan Label Halal terhadap Keputusan Pembelian di TikTok Shop" 	20 September 2024</v>
      </c>
      <c r="C35" s="234"/>
      <c r="D35" s="234"/>
      <c r="E35" s="234"/>
      <c r="F35" s="234"/>
      <c r="G35" s="234"/>
      <c r="H35" s="234"/>
      <c r="I35" s="241" t="s">
        <v>272</v>
      </c>
      <c r="J35" s="236"/>
      <c r="K35" s="133" t="s">
        <v>257</v>
      </c>
      <c r="L35" s="237" t="s">
        <v>58</v>
      </c>
      <c r="M35" s="237">
        <f>IFERROR(VLOOKUP(L35,PD!$B$13:$C$15,2,0),"")</f>
        <v>2</v>
      </c>
    </row>
    <row r="36" spans="1:13" s="67" customFormat="1" ht="49.15" customHeight="1">
      <c r="A36" s="70"/>
      <c r="B36" s="234" t="str">
        <f>'SKP Pegawai'!B31:F31</f>
        <v>Ukuran keberhasilan/ Indikator Kinerja Individu, Target :
- Artikel ilmiah dari hasil penelitian yang telah terbit di jurnal nasional</v>
      </c>
      <c r="C36" s="234"/>
      <c r="D36" s="234"/>
      <c r="E36" s="234"/>
      <c r="F36" s="234"/>
      <c r="G36" s="234"/>
      <c r="H36" s="234"/>
      <c r="I36" s="235" t="s">
        <v>302</v>
      </c>
      <c r="J36" s="236"/>
      <c r="K36" s="132"/>
      <c r="L36" s="238"/>
      <c r="M36" s="238"/>
    </row>
    <row r="37" spans="1:13" s="67" customFormat="1" ht="34.9" customHeight="1">
      <c r="A37" s="70">
        <v>10</v>
      </c>
      <c r="B37" s="234" t="str">
        <f>'SKP Pegawai'!B32:F32</f>
        <v>Artikel Penelitian dengan judul: "Comparative Analysis of Digital Wallet Usage of Millenials and Generation Z" 01 Oktober 2024</v>
      </c>
      <c r="C37" s="234"/>
      <c r="D37" s="234"/>
      <c r="E37" s="234"/>
      <c r="F37" s="234"/>
      <c r="G37" s="234"/>
      <c r="H37" s="234"/>
      <c r="I37" s="241" t="s">
        <v>272</v>
      </c>
      <c r="J37" s="236"/>
      <c r="K37" s="133" t="s">
        <v>257</v>
      </c>
      <c r="L37" s="237" t="s">
        <v>58</v>
      </c>
      <c r="M37" s="237">
        <f>IFERROR(VLOOKUP(L37,PD!$B$13:$C$15,2,0),"")</f>
        <v>2</v>
      </c>
    </row>
    <row r="38" spans="1:13" s="67" customFormat="1" ht="47.45" customHeight="1">
      <c r="A38" s="70"/>
      <c r="B38" s="234" t="str">
        <f>'SKP Pegawai'!B33:F33</f>
        <v>Ukuran keberhasilan/ Indikator Kinerja Individu, Target :
- Artikel ilmiah dari hasil penelitian yang telah terbit di jurnal internasional</v>
      </c>
      <c r="C38" s="234"/>
      <c r="D38" s="234"/>
      <c r="E38" s="234"/>
      <c r="F38" s="234"/>
      <c r="G38" s="234"/>
      <c r="H38" s="234"/>
      <c r="I38" s="235" t="s">
        <v>303</v>
      </c>
      <c r="J38" s="236"/>
      <c r="K38" s="132"/>
      <c r="L38" s="238"/>
      <c r="M38" s="238"/>
    </row>
    <row r="39" spans="1:13" s="67" customFormat="1" ht="34.9" customHeight="1">
      <c r="A39" s="70">
        <v>11</v>
      </c>
      <c r="B39" s="234" t="str">
        <f>'SKP Pegawai'!B34:F34</f>
        <v>Artikel Penelitian dengan judul: "Analisis Strategi Pemasaran dalam Meningkatkan Kinerja Penjualan Ditinjau dari Perspektif Bisnis" 	02 Oktober 2024</v>
      </c>
      <c r="C39" s="234"/>
      <c r="D39" s="234"/>
      <c r="E39" s="234"/>
      <c r="F39" s="234"/>
      <c r="G39" s="234"/>
      <c r="H39" s="234"/>
      <c r="I39" s="241" t="s">
        <v>272</v>
      </c>
      <c r="J39" s="236"/>
      <c r="K39" s="133" t="s">
        <v>257</v>
      </c>
      <c r="L39" s="237" t="s">
        <v>58</v>
      </c>
      <c r="M39" s="237">
        <f>IFERROR(VLOOKUP(L39,PD!$B$13:$C$15,2,0),"")</f>
        <v>2</v>
      </c>
    </row>
    <row r="40" spans="1:13" s="67" customFormat="1" ht="34.9" customHeight="1">
      <c r="A40" s="70"/>
      <c r="B40" s="234" t="str">
        <f>'SKP Pegawai'!B35:F35</f>
        <v>Ukuran keberhasilan/ Indikator Kinerja Individu, Target :
- Artikel ilmiah dari hasil penelitian yang telah terbit di jurnal nasional terakreditasi</v>
      </c>
      <c r="C40" s="234"/>
      <c r="D40" s="234"/>
      <c r="E40" s="234"/>
      <c r="F40" s="234"/>
      <c r="G40" s="234"/>
      <c r="H40" s="234"/>
      <c r="I40" s="235" t="s">
        <v>304</v>
      </c>
      <c r="J40" s="236"/>
      <c r="K40" s="132"/>
      <c r="L40" s="238"/>
      <c r="M40" s="238"/>
    </row>
    <row r="41" spans="1:13" s="67" customFormat="1" ht="34.9" customHeight="1">
      <c r="A41" s="70">
        <v>12</v>
      </c>
      <c r="B41" s="234" t="str">
        <f>'SKP Pegawai'!B36:F36</f>
        <v>Artikel Penelitian dengan judul: "Surface Design Training Using Suminagashi Technique to Increase Student Creativity in Pkbm Binar, South Tangerang" 	07 November 2024</v>
      </c>
      <c r="C41" s="234"/>
      <c r="D41" s="234"/>
      <c r="E41" s="234"/>
      <c r="F41" s="234"/>
      <c r="G41" s="234"/>
      <c r="H41" s="234"/>
      <c r="I41" s="241" t="s">
        <v>272</v>
      </c>
      <c r="J41" s="236"/>
      <c r="K41" s="133" t="s">
        <v>257</v>
      </c>
      <c r="L41" s="237" t="s">
        <v>58</v>
      </c>
      <c r="M41" s="237">
        <f>IFERROR(VLOOKUP(L41,PD!$B$13:$C$15,2,0),"")</f>
        <v>2</v>
      </c>
    </row>
    <row r="42" spans="1:13" s="67" customFormat="1" ht="34.9" customHeight="1">
      <c r="A42" s="70"/>
      <c r="B42" s="234" t="str">
        <f>'SKP Pegawai'!B37:F37</f>
        <v>Ukuran keberhasilan/ Indikator Kinerja Individu, Target :
- Artikel ilmiah dari hasil penelitian yang telah terbit di prosiding</v>
      </c>
      <c r="C42" s="234"/>
      <c r="D42" s="234"/>
      <c r="E42" s="234"/>
      <c r="F42" s="234"/>
      <c r="G42" s="234"/>
      <c r="H42" s="234"/>
      <c r="I42" s="235" t="s">
        <v>305</v>
      </c>
      <c r="J42" s="236"/>
      <c r="K42" s="132"/>
      <c r="L42" s="238"/>
      <c r="M42" s="238"/>
    </row>
    <row r="43" spans="1:13" s="67" customFormat="1" ht="34.9" customHeight="1">
      <c r="A43" s="70">
        <v>13</v>
      </c>
      <c r="B43" s="234" t="str">
        <f>'SKP Pegawai'!B38:F38</f>
        <v>Artikel Penelitian dengan judul: "Measuring value-at-risk and expected shortfall of newer cryptocurrencies: new insights" 	14 November 2024</v>
      </c>
      <c r="C43" s="234"/>
      <c r="D43" s="234"/>
      <c r="E43" s="234"/>
      <c r="F43" s="234"/>
      <c r="G43" s="234"/>
      <c r="H43" s="234"/>
      <c r="I43" s="241" t="s">
        <v>272</v>
      </c>
      <c r="J43" s="236"/>
      <c r="K43" s="133" t="s">
        <v>257</v>
      </c>
      <c r="L43" s="237" t="s">
        <v>58</v>
      </c>
      <c r="M43" s="237">
        <f>IFERROR(VLOOKUP(L43,PD!$B$13:$C$15,2,0),"")</f>
        <v>2</v>
      </c>
    </row>
    <row r="44" spans="1:13" s="67" customFormat="1" ht="50.45" customHeight="1">
      <c r="A44" s="70"/>
      <c r="B44" s="234" t="str">
        <f>'SKP Pegawai'!B39:F39</f>
        <v>Ukuran keberhasilan/ Indikator Kinerja Individu, Target :
- Artikel ilmiah dari hasil penelitian yang telah terbit di jurnal internasional bereputasi</v>
      </c>
      <c r="C44" s="234"/>
      <c r="D44" s="234"/>
      <c r="E44" s="234"/>
      <c r="F44" s="234"/>
      <c r="G44" s="234"/>
      <c r="H44" s="234"/>
      <c r="I44" s="235" t="s">
        <v>306</v>
      </c>
      <c r="J44" s="236"/>
      <c r="K44" s="132"/>
      <c r="L44" s="238"/>
      <c r="M44" s="238"/>
    </row>
    <row r="45" spans="1:13" s="67" customFormat="1" ht="34.9" customHeight="1">
      <c r="A45" s="70">
        <v>14</v>
      </c>
      <c r="B45" s="234" t="str">
        <f>'SKP Pegawai'!B40:F40</f>
        <v>Artikel Penelitian dengan judul: "Discovering The Determinants of Motivation, Compensation, Workload on Employee Performance" 28 November 2024</v>
      </c>
      <c r="C45" s="234"/>
      <c r="D45" s="234"/>
      <c r="E45" s="234"/>
      <c r="F45" s="234"/>
      <c r="G45" s="234"/>
      <c r="H45" s="234"/>
      <c r="I45" s="241" t="s">
        <v>272</v>
      </c>
      <c r="J45" s="236"/>
      <c r="K45" s="133" t="s">
        <v>257</v>
      </c>
      <c r="L45" s="237" t="s">
        <v>58</v>
      </c>
      <c r="M45" s="237">
        <f>IFERROR(VLOOKUP(L45,PD!$B$13:$C$15,2,0),"")</f>
        <v>2</v>
      </c>
    </row>
    <row r="46" spans="1:13" s="67" customFormat="1" ht="45.6" customHeight="1">
      <c r="A46" s="70"/>
      <c r="B46" s="234" t="str">
        <f>'SKP Pegawai'!B41:F41</f>
        <v>Ukuran keberhasilan/ Indikator Kinerja Individu, Target :
- Artikel ilmiah dari hasil penelitian yang telah terbit di jurnal nasional terakreditasi</v>
      </c>
      <c r="C46" s="234"/>
      <c r="D46" s="234"/>
      <c r="E46" s="234"/>
      <c r="F46" s="234"/>
      <c r="G46" s="234"/>
      <c r="H46" s="234"/>
      <c r="I46" s="235" t="s">
        <v>307</v>
      </c>
      <c r="J46" s="236"/>
      <c r="K46" s="132"/>
      <c r="L46" s="238"/>
      <c r="M46" s="238"/>
    </row>
    <row r="47" spans="1:13" s="67" customFormat="1" ht="34.9" customHeight="1">
      <c r="A47" s="70">
        <v>15</v>
      </c>
      <c r="B47" s="234" t="str">
        <f>'SKP Pegawai'!B42:F42</f>
        <v>Hasil Pengabdian masyarakat yang diterbitkan dengan judul "Pelatihan Manajemen Perekaman Arsip Digital Melalui Google Drive dan One Drive" 30 Mei 2024</v>
      </c>
      <c r="C47" s="234"/>
      <c r="D47" s="234"/>
      <c r="E47" s="234"/>
      <c r="F47" s="234"/>
      <c r="G47" s="234"/>
      <c r="H47" s="234"/>
      <c r="I47" s="241" t="s">
        <v>272</v>
      </c>
      <c r="J47" s="236"/>
      <c r="K47" s="133" t="s">
        <v>257</v>
      </c>
      <c r="L47" s="237" t="s">
        <v>58</v>
      </c>
      <c r="M47" s="237">
        <f>IFERROR(VLOOKUP(L47,PD!$B$13:$C$15,2,0),"")</f>
        <v>2</v>
      </c>
    </row>
    <row r="48" spans="1:13" s="67" customFormat="1" ht="54" customHeight="1">
      <c r="A48" s="70"/>
      <c r="B48" s="234" t="str">
        <f>'SKP Pegawai'!B43:F43</f>
        <v>Ukuran keberhasilan/ Indikator Kinerja Individu, Target :
- Artikel ilmiah dari hasil penelitian yang telah terbit di jurnal nasional PkM</v>
      </c>
      <c r="C48" s="234"/>
      <c r="D48" s="234"/>
      <c r="E48" s="234"/>
      <c r="F48" s="234"/>
      <c r="G48" s="234"/>
      <c r="H48" s="234"/>
      <c r="I48" s="235" t="s">
        <v>308</v>
      </c>
      <c r="J48" s="236"/>
      <c r="K48" s="132"/>
      <c r="L48" s="238"/>
      <c r="M48" s="238"/>
    </row>
    <row r="49" spans="1:14" s="67" customFormat="1" ht="34.9" customHeight="1">
      <c r="A49" s="70">
        <v>16</v>
      </c>
      <c r="B49" s="234" t="str">
        <f>'SKP Pegawai'!B44:F44</f>
        <v>Mengikuti kegiatan "	Workshop Metodologi Penelitian dan Publikasi Ilmiah, SLR dan Bibliometric" sebagai peserta pada tanggal 10 Juni 2024.</v>
      </c>
      <c r="C49" s="234"/>
      <c r="D49" s="234"/>
      <c r="E49" s="234"/>
      <c r="F49" s="234"/>
      <c r="G49" s="234"/>
      <c r="H49" s="234"/>
      <c r="I49" s="241" t="s">
        <v>272</v>
      </c>
      <c r="J49" s="236"/>
      <c r="K49" s="133" t="s">
        <v>257</v>
      </c>
      <c r="L49" s="237" t="s">
        <v>58</v>
      </c>
      <c r="M49" s="237">
        <f>IFERROR(VLOOKUP(L49,PD!$B$13:$C$15,2,0),"")</f>
        <v>2</v>
      </c>
    </row>
    <row r="50" spans="1:14" s="67" customFormat="1" ht="47.45" customHeight="1">
      <c r="A50" s="70"/>
      <c r="B50" s="234" t="str">
        <f>'SKP Pegawai'!B45:F45</f>
        <v xml:space="preserve">Ukuran keberhasilan/ Indikator Kinerja Individu, Target :
- Sertifikat peserta                                                                                                                                                                                                                                                                            </v>
      </c>
      <c r="C50" s="234"/>
      <c r="D50" s="234"/>
      <c r="E50" s="234"/>
      <c r="F50" s="234"/>
      <c r="G50" s="234"/>
      <c r="H50" s="234"/>
      <c r="I50" s="235" t="s">
        <v>309</v>
      </c>
      <c r="J50" s="236"/>
      <c r="K50" s="132"/>
      <c r="L50" s="238"/>
      <c r="M50" s="238"/>
    </row>
    <row r="51" spans="1:14" s="67" customFormat="1" ht="34.9" customHeight="1">
      <c r="A51" s="70">
        <v>17</v>
      </c>
      <c r="B51" s="234" t="str">
        <f>'SKP Pegawai'!B46:F46</f>
        <v>Mengikuti kegiatan "How To Do Literature Review for Dissertation Proposal" sebagai peserta pada tanggal 18 Juli 2024.</v>
      </c>
      <c r="C51" s="234"/>
      <c r="D51" s="234"/>
      <c r="E51" s="234"/>
      <c r="F51" s="234"/>
      <c r="G51" s="234"/>
      <c r="H51" s="234"/>
      <c r="I51" s="241" t="s">
        <v>272</v>
      </c>
      <c r="J51" s="236"/>
      <c r="K51" s="239" t="s">
        <v>258</v>
      </c>
      <c r="L51" s="237" t="s">
        <v>58</v>
      </c>
      <c r="M51" s="237">
        <f>IFERROR(VLOOKUP(L51,PD!$B$13:$C$15,2,0),"")</f>
        <v>2</v>
      </c>
    </row>
    <row r="52" spans="1:14" s="67" customFormat="1" ht="51.6" customHeight="1">
      <c r="A52" s="70"/>
      <c r="B52" s="234" t="str">
        <f>'SKP Pegawai'!B47:F47</f>
        <v xml:space="preserve">Ukuran keberhasilan/ Indikator Kinerja Individu, Target :
- Sertifikat peserta                                                                                                                                                                                                                                                                            </v>
      </c>
      <c r="C52" s="234"/>
      <c r="D52" s="234"/>
      <c r="E52" s="234"/>
      <c r="F52" s="234"/>
      <c r="G52" s="234"/>
      <c r="H52" s="234"/>
      <c r="I52" s="235" t="s">
        <v>310</v>
      </c>
      <c r="J52" s="236"/>
      <c r="K52" s="240"/>
      <c r="L52" s="238"/>
      <c r="M52" s="238"/>
    </row>
    <row r="53" spans="1:14" s="67" customFormat="1" ht="34.9" customHeight="1">
      <c r="A53" s="70">
        <v>18</v>
      </c>
      <c r="B53" s="234" t="str">
        <f>'SKP Pegawai'!B48:F48</f>
        <v>Mengikuti kegiatan "Webinar: Ekonomi Sirkular" sebagai peserta pada tanggal 02 September 2024</v>
      </c>
      <c r="C53" s="234"/>
      <c r="D53" s="234"/>
      <c r="E53" s="234"/>
      <c r="F53" s="234"/>
      <c r="G53" s="234"/>
      <c r="H53" s="234"/>
      <c r="I53" s="241" t="s">
        <v>272</v>
      </c>
      <c r="J53" s="236"/>
      <c r="K53" s="239" t="s">
        <v>258</v>
      </c>
      <c r="L53" s="237" t="s">
        <v>58</v>
      </c>
      <c r="M53" s="237">
        <f>IFERROR(VLOOKUP(L53,PD!$B$13:$C$15,2,0),"")</f>
        <v>2</v>
      </c>
    </row>
    <row r="54" spans="1:14" s="67" customFormat="1" ht="34.9" customHeight="1">
      <c r="A54" s="70"/>
      <c r="B54" s="234" t="str">
        <f>'SKP Pegawai'!B49:F49</f>
        <v xml:space="preserve">Ukuran keberhasilan/ Indikator Kinerja Individu, Target :
- Sertifikat peserta                                                                                                                                                                                                                                                                            </v>
      </c>
      <c r="C54" s="234"/>
      <c r="D54" s="234"/>
      <c r="E54" s="234"/>
      <c r="F54" s="234"/>
      <c r="G54" s="234"/>
      <c r="H54" s="234"/>
      <c r="I54" s="235" t="s">
        <v>311</v>
      </c>
      <c r="J54" s="236"/>
      <c r="K54" s="240"/>
      <c r="L54" s="238"/>
      <c r="M54" s="238"/>
    </row>
    <row r="55" spans="1:14" s="67" customFormat="1" ht="34.9" customHeight="1">
      <c r="A55" s="70">
        <v>19</v>
      </c>
      <c r="B55" s="234" t="str">
        <f>'SKP Pegawai'!B50:F50</f>
        <v>Mengikuti kegiatan "	3rd International Postgraduated Symposium 2024 University Sains Malaysia" sebagai peserta pada tanggal 27 November 2024.</v>
      </c>
      <c r="C55" s="234"/>
      <c r="D55" s="234"/>
      <c r="E55" s="234"/>
      <c r="F55" s="234"/>
      <c r="G55" s="234"/>
      <c r="H55" s="234"/>
      <c r="I55" s="241" t="s">
        <v>272</v>
      </c>
      <c r="J55" s="236"/>
      <c r="K55" s="239" t="s">
        <v>258</v>
      </c>
      <c r="L55" s="237" t="s">
        <v>58</v>
      </c>
      <c r="M55" s="237">
        <f>IFERROR(VLOOKUP(L55,PD!$B$13:$C$15,2,0),"")</f>
        <v>2</v>
      </c>
    </row>
    <row r="56" spans="1:14" s="67" customFormat="1" ht="34.9" customHeight="1">
      <c r="A56" s="70"/>
      <c r="B56" s="234" t="str">
        <f>'SKP Pegawai'!B51:F51</f>
        <v xml:space="preserve">Ukuran keberhasilan/ Indikator Kinerja Individu, Target :
- Sertifikat peserta                                                                                                                                                                                                                                                                            </v>
      </c>
      <c r="C56" s="234"/>
      <c r="D56" s="234"/>
      <c r="E56" s="234"/>
      <c r="F56" s="234"/>
      <c r="G56" s="234"/>
      <c r="H56" s="234"/>
      <c r="I56" s="235" t="s">
        <v>312</v>
      </c>
      <c r="J56" s="236"/>
      <c r="K56" s="240"/>
      <c r="L56" s="238"/>
      <c r="M56" s="238"/>
    </row>
    <row r="57" spans="1:14" ht="14.25" customHeight="1">
      <c r="A57" s="263" t="s">
        <v>14</v>
      </c>
      <c r="B57" s="200"/>
      <c r="C57" s="200"/>
      <c r="D57" s="200"/>
      <c r="E57" s="200"/>
      <c r="F57" s="200"/>
      <c r="G57" s="200"/>
      <c r="H57" s="200"/>
      <c r="I57" s="200"/>
      <c r="J57" s="200"/>
      <c r="K57" s="201"/>
    </row>
    <row r="58" spans="1:14" s="67" customFormat="1" ht="14.25">
      <c r="A58" s="70">
        <v>1</v>
      </c>
      <c r="B58" s="275" t="str">
        <f>'SKP Pegawai'!B55:F55</f>
        <v>(Hasil yang diharapkan dengan prioritas rendah disertai dengan Jabatan Pimpinan yang memberikan penugasan)</v>
      </c>
      <c r="C58" s="275"/>
      <c r="D58" s="275"/>
      <c r="E58" s="275"/>
      <c r="F58" s="275"/>
      <c r="G58" s="275"/>
      <c r="H58" s="275"/>
      <c r="I58" s="276"/>
      <c r="J58" s="277"/>
      <c r="K58" s="280"/>
      <c r="L58" s="237"/>
      <c r="M58" s="273" t="str">
        <f>IFERROR(VLOOKUP(L58,PD!$B$13:$C$15,2,0),"")</f>
        <v/>
      </c>
    </row>
    <row r="59" spans="1:14" s="67" customFormat="1" ht="58.9" customHeight="1">
      <c r="A59" s="70"/>
      <c r="B59" s="274" t="str">
        <f>'SKP Pegawai'!B56:F56</f>
        <v>Ukuran keberhasilan/ Indikator Kinerja Individu, Target :</v>
      </c>
      <c r="C59" s="274"/>
      <c r="D59" s="274"/>
      <c r="E59" s="274"/>
      <c r="F59" s="274"/>
      <c r="G59" s="274"/>
      <c r="H59" s="274"/>
      <c r="I59" s="278"/>
      <c r="J59" s="279"/>
      <c r="K59" s="238"/>
      <c r="L59" s="238"/>
      <c r="M59" s="238"/>
    </row>
    <row r="60" spans="1:14" s="67" customFormat="1" ht="14.25">
      <c r="A60" s="70">
        <v>2</v>
      </c>
      <c r="B60" s="274" t="str">
        <f>'SKP Pegawai'!B57:F57</f>
        <v>(Hasil yang diharapkan dengan prioritas rendah disertai dengan Jabatan Pimpinan yang memberikan penugasan)</v>
      </c>
      <c r="C60" s="274"/>
      <c r="D60" s="274"/>
      <c r="E60" s="274"/>
      <c r="F60" s="274"/>
      <c r="G60" s="274"/>
      <c r="H60" s="274"/>
      <c r="I60" s="276"/>
      <c r="J60" s="277"/>
      <c r="K60" s="280"/>
      <c r="L60" s="237"/>
      <c r="M60" s="273" t="str">
        <f>IFERROR(VLOOKUP(L60,PD!$B$13:$C$15,2,0),"")</f>
        <v/>
      </c>
    </row>
    <row r="61" spans="1:14" s="67" customFormat="1" ht="58.9" customHeight="1">
      <c r="A61" s="70"/>
      <c r="B61" s="274" t="str">
        <f>'SKP Pegawai'!B58:F58</f>
        <v>Ukuran keberhasilan/ Indikator Kinerja Individu, Target :</v>
      </c>
      <c r="C61" s="274"/>
      <c r="D61" s="274"/>
      <c r="E61" s="274"/>
      <c r="F61" s="274"/>
      <c r="G61" s="274"/>
      <c r="H61" s="274"/>
      <c r="I61" s="278"/>
      <c r="J61" s="279"/>
      <c r="K61" s="238"/>
      <c r="L61" s="238"/>
      <c r="M61" s="238"/>
    </row>
    <row r="62" spans="1:14" ht="15" customHeight="1">
      <c r="A62" s="264" t="s">
        <v>57</v>
      </c>
      <c r="B62" s="248"/>
      <c r="C62" s="248"/>
      <c r="D62" s="248"/>
      <c r="E62" s="248"/>
      <c r="F62" s="248"/>
      <c r="G62" s="248"/>
      <c r="H62" s="248"/>
      <c r="I62" s="248"/>
      <c r="J62" s="248"/>
      <c r="K62" s="220"/>
      <c r="L62" s="109"/>
      <c r="M62" s="109">
        <f>IFERROR(ROUND(AVERAGE(M19:M61),0),0)</f>
        <v>2</v>
      </c>
      <c r="N62" s="10"/>
    </row>
    <row r="63" spans="1:14" ht="15" customHeight="1">
      <c r="A63" s="252" t="s">
        <v>216</v>
      </c>
      <c r="B63" s="249"/>
      <c r="C63" s="249"/>
      <c r="D63" s="249"/>
      <c r="E63" s="11"/>
      <c r="F63" s="11"/>
      <c r="G63" s="11"/>
      <c r="H63" s="11"/>
      <c r="I63" s="11"/>
      <c r="J63" s="11"/>
      <c r="K63" s="12"/>
      <c r="L63" s="110" t="s">
        <v>178</v>
      </c>
      <c r="M63" s="110" t="str">
        <f>IF(M62=1,"DIBAWAH EKSPEKTASI",IF(M62=2,"SESUAI EKSPEKTASI",IF(M62=3,"DIATAS EKSPEKTASI")))</f>
        <v>SESUAI EKSPEKTASI</v>
      </c>
      <c r="N63" s="10"/>
    </row>
    <row r="64" spans="1:14" ht="14.25" customHeight="1">
      <c r="A64" s="251" t="s">
        <v>15</v>
      </c>
      <c r="B64" s="200"/>
      <c r="C64" s="200"/>
      <c r="D64" s="200"/>
      <c r="E64" s="200"/>
      <c r="F64" s="200"/>
      <c r="G64" s="200"/>
      <c r="H64" s="200"/>
      <c r="I64" s="200"/>
      <c r="J64" s="200"/>
      <c r="K64" s="7" t="s">
        <v>56</v>
      </c>
      <c r="L64" s="111"/>
      <c r="M64" s="111"/>
    </row>
    <row r="65" spans="1:14" ht="15" customHeight="1">
      <c r="A65" s="127">
        <v>1</v>
      </c>
      <c r="B65" s="244" t="s">
        <v>16</v>
      </c>
      <c r="C65" s="200"/>
      <c r="D65" s="200"/>
      <c r="E65" s="200"/>
      <c r="F65" s="200"/>
      <c r="G65" s="200"/>
      <c r="H65" s="200"/>
      <c r="I65" s="200"/>
      <c r="J65" s="200"/>
      <c r="K65" s="201"/>
      <c r="L65" s="253" t="s">
        <v>58</v>
      </c>
      <c r="M65" s="254">
        <f>IFERROR(VLOOKUP(L65,PD!$B$13:$C$15,2,0),"")</f>
        <v>2</v>
      </c>
      <c r="N65" s="9"/>
    </row>
    <row r="66" spans="1:14" ht="15" customHeight="1">
      <c r="A66" s="127"/>
      <c r="B66" s="245" t="s">
        <v>17</v>
      </c>
      <c r="C66" s="200"/>
      <c r="D66" s="200"/>
      <c r="E66" s="200"/>
      <c r="F66" s="200"/>
      <c r="G66" s="201"/>
      <c r="H66" s="246" t="s">
        <v>18</v>
      </c>
      <c r="I66" s="200"/>
      <c r="J66" s="201"/>
      <c r="K66" s="250" t="s">
        <v>250</v>
      </c>
      <c r="L66" s="253"/>
      <c r="M66" s="255"/>
      <c r="N66" s="9"/>
    </row>
    <row r="67" spans="1:14" ht="15" customHeight="1">
      <c r="A67" s="127"/>
      <c r="B67" s="245" t="s">
        <v>19</v>
      </c>
      <c r="C67" s="200"/>
      <c r="D67" s="200"/>
      <c r="E67" s="200"/>
      <c r="F67" s="200"/>
      <c r="G67" s="201"/>
      <c r="H67" s="247" t="s">
        <v>226</v>
      </c>
      <c r="I67" s="248"/>
      <c r="J67" s="220"/>
      <c r="K67" s="203"/>
      <c r="L67" s="253"/>
      <c r="M67" s="255"/>
      <c r="N67" s="121"/>
    </row>
    <row r="68" spans="1:14" ht="48.75" customHeight="1">
      <c r="A68" s="127"/>
      <c r="B68" s="245" t="s">
        <v>20</v>
      </c>
      <c r="C68" s="200"/>
      <c r="D68" s="200"/>
      <c r="E68" s="200"/>
      <c r="F68" s="200"/>
      <c r="G68" s="201"/>
      <c r="H68" s="214"/>
      <c r="I68" s="249"/>
      <c r="J68" s="221"/>
      <c r="K68" s="204"/>
      <c r="L68" s="253"/>
      <c r="M68" s="256"/>
      <c r="N68" s="9"/>
    </row>
    <row r="69" spans="1:14" ht="15" customHeight="1">
      <c r="A69" s="127">
        <v>2</v>
      </c>
      <c r="B69" s="244" t="s">
        <v>21</v>
      </c>
      <c r="C69" s="200"/>
      <c r="D69" s="200"/>
      <c r="E69" s="200"/>
      <c r="F69" s="200"/>
      <c r="G69" s="200"/>
      <c r="H69" s="200"/>
      <c r="I69" s="200"/>
      <c r="J69" s="200"/>
      <c r="K69" s="201"/>
      <c r="L69" s="253" t="s">
        <v>58</v>
      </c>
      <c r="M69" s="254">
        <f>IFERROR(VLOOKUP(L69,PD!$B$13:$C$15,2,0),"")</f>
        <v>2</v>
      </c>
      <c r="N69" s="9"/>
    </row>
    <row r="70" spans="1:14" ht="15" customHeight="1">
      <c r="A70" s="127"/>
      <c r="B70" s="245" t="s">
        <v>22</v>
      </c>
      <c r="C70" s="200"/>
      <c r="D70" s="200"/>
      <c r="E70" s="200"/>
      <c r="F70" s="200"/>
      <c r="G70" s="201"/>
      <c r="H70" s="246" t="s">
        <v>18</v>
      </c>
      <c r="I70" s="200"/>
      <c r="J70" s="201"/>
      <c r="K70" s="250" t="s">
        <v>251</v>
      </c>
      <c r="L70" s="253"/>
      <c r="M70" s="255"/>
      <c r="N70" s="9"/>
    </row>
    <row r="71" spans="1:14" ht="15" customHeight="1">
      <c r="A71" s="127"/>
      <c r="B71" s="245" t="s">
        <v>23</v>
      </c>
      <c r="C71" s="200"/>
      <c r="D71" s="200"/>
      <c r="E71" s="200"/>
      <c r="F71" s="200"/>
      <c r="G71" s="201"/>
      <c r="H71" s="247" t="s">
        <v>228</v>
      </c>
      <c r="I71" s="248"/>
      <c r="J71" s="220"/>
      <c r="K71" s="203"/>
      <c r="L71" s="253"/>
      <c r="M71" s="255"/>
      <c r="N71" s="9"/>
    </row>
    <row r="72" spans="1:14" ht="47.65" customHeight="1">
      <c r="A72" s="127"/>
      <c r="B72" s="245" t="s">
        <v>24</v>
      </c>
      <c r="C72" s="200"/>
      <c r="D72" s="200"/>
      <c r="E72" s="200"/>
      <c r="F72" s="200"/>
      <c r="G72" s="201"/>
      <c r="H72" s="214"/>
      <c r="I72" s="249"/>
      <c r="J72" s="221"/>
      <c r="K72" s="204"/>
      <c r="L72" s="253"/>
      <c r="M72" s="256"/>
      <c r="N72" s="9"/>
    </row>
    <row r="73" spans="1:14" ht="15" customHeight="1">
      <c r="A73" s="127">
        <v>3</v>
      </c>
      <c r="B73" s="244" t="s">
        <v>25</v>
      </c>
      <c r="C73" s="200"/>
      <c r="D73" s="200"/>
      <c r="E73" s="200"/>
      <c r="F73" s="200"/>
      <c r="G73" s="200"/>
      <c r="H73" s="200"/>
      <c r="I73" s="200"/>
      <c r="J73" s="200"/>
      <c r="K73" s="201"/>
      <c r="L73" s="253" t="s">
        <v>58</v>
      </c>
      <c r="M73" s="254">
        <f>IFERROR(VLOOKUP(L73,PD!$B$13:$C$15,2,0),"")</f>
        <v>2</v>
      </c>
      <c r="N73" s="9"/>
    </row>
    <row r="74" spans="1:14" ht="15" customHeight="1">
      <c r="A74" s="127"/>
      <c r="B74" s="245" t="s">
        <v>26</v>
      </c>
      <c r="C74" s="200"/>
      <c r="D74" s="200"/>
      <c r="E74" s="200"/>
      <c r="F74" s="200"/>
      <c r="G74" s="201"/>
      <c r="H74" s="246" t="s">
        <v>18</v>
      </c>
      <c r="I74" s="200"/>
      <c r="J74" s="201"/>
      <c r="K74" s="250" t="s">
        <v>252</v>
      </c>
      <c r="L74" s="253"/>
      <c r="M74" s="255"/>
      <c r="N74" s="9"/>
    </row>
    <row r="75" spans="1:14" ht="15" customHeight="1">
      <c r="A75" s="127"/>
      <c r="B75" s="245" t="s">
        <v>27</v>
      </c>
      <c r="C75" s="200"/>
      <c r="D75" s="200"/>
      <c r="E75" s="200"/>
      <c r="F75" s="200"/>
      <c r="G75" s="201"/>
      <c r="H75" s="247" t="s">
        <v>229</v>
      </c>
      <c r="I75" s="248"/>
      <c r="J75" s="220"/>
      <c r="K75" s="203"/>
      <c r="L75" s="253"/>
      <c r="M75" s="255"/>
      <c r="N75" s="9"/>
    </row>
    <row r="76" spans="1:14" ht="58.9" customHeight="1">
      <c r="A76" s="127"/>
      <c r="B76" s="245" t="s">
        <v>28</v>
      </c>
      <c r="C76" s="200"/>
      <c r="D76" s="200"/>
      <c r="E76" s="200"/>
      <c r="F76" s="200"/>
      <c r="G76" s="201"/>
      <c r="H76" s="214"/>
      <c r="I76" s="249"/>
      <c r="J76" s="221"/>
      <c r="K76" s="204"/>
      <c r="L76" s="253"/>
      <c r="M76" s="256"/>
      <c r="N76" s="9"/>
    </row>
    <row r="77" spans="1:14" ht="15" customHeight="1">
      <c r="A77" s="127">
        <v>4</v>
      </c>
      <c r="B77" s="244" t="s">
        <v>29</v>
      </c>
      <c r="C77" s="200"/>
      <c r="D77" s="200"/>
      <c r="E77" s="200"/>
      <c r="F77" s="200"/>
      <c r="G77" s="200"/>
      <c r="H77" s="200"/>
      <c r="I77" s="200"/>
      <c r="J77" s="200"/>
      <c r="K77" s="201"/>
      <c r="L77" s="253" t="s">
        <v>58</v>
      </c>
      <c r="M77" s="254">
        <f>IFERROR(VLOOKUP(L77,PD!$B$13:$C$15,2,0),"")</f>
        <v>2</v>
      </c>
      <c r="N77" s="9"/>
    </row>
    <row r="78" spans="1:14" ht="15" customHeight="1">
      <c r="A78" s="127"/>
      <c r="B78" s="245" t="s">
        <v>30</v>
      </c>
      <c r="C78" s="200"/>
      <c r="D78" s="200"/>
      <c r="E78" s="200"/>
      <c r="F78" s="200"/>
      <c r="G78" s="201"/>
      <c r="H78" s="246" t="s">
        <v>18</v>
      </c>
      <c r="I78" s="200"/>
      <c r="J78" s="201"/>
      <c r="K78" s="250" t="s">
        <v>253</v>
      </c>
      <c r="L78" s="253"/>
      <c r="M78" s="255"/>
      <c r="N78" s="9"/>
    </row>
    <row r="79" spans="1:14" ht="15" customHeight="1">
      <c r="A79" s="127"/>
      <c r="B79" s="245" t="s">
        <v>31</v>
      </c>
      <c r="C79" s="200"/>
      <c r="D79" s="200"/>
      <c r="E79" s="200"/>
      <c r="F79" s="200"/>
      <c r="G79" s="201"/>
      <c r="H79" s="247" t="s">
        <v>230</v>
      </c>
      <c r="I79" s="248"/>
      <c r="J79" s="220"/>
      <c r="K79" s="203"/>
      <c r="L79" s="253"/>
      <c r="M79" s="255"/>
      <c r="N79" s="9"/>
    </row>
    <row r="80" spans="1:14" ht="63.75" customHeight="1">
      <c r="A80" s="127"/>
      <c r="B80" s="245" t="s">
        <v>32</v>
      </c>
      <c r="C80" s="200"/>
      <c r="D80" s="200"/>
      <c r="E80" s="200"/>
      <c r="F80" s="200"/>
      <c r="G80" s="201"/>
      <c r="H80" s="214"/>
      <c r="I80" s="249"/>
      <c r="J80" s="221"/>
      <c r="K80" s="204"/>
      <c r="L80" s="253"/>
      <c r="M80" s="256"/>
      <c r="N80" s="9"/>
    </row>
    <row r="81" spans="1:14" ht="15" customHeight="1">
      <c r="A81" s="127">
        <v>5</v>
      </c>
      <c r="B81" s="244" t="s">
        <v>33</v>
      </c>
      <c r="C81" s="200"/>
      <c r="D81" s="200"/>
      <c r="E81" s="200"/>
      <c r="F81" s="200"/>
      <c r="G81" s="200"/>
      <c r="H81" s="200"/>
      <c r="I81" s="200"/>
      <c r="J81" s="200"/>
      <c r="K81" s="201"/>
      <c r="L81" s="253" t="s">
        <v>58</v>
      </c>
      <c r="M81" s="254">
        <f>IFERROR(VLOOKUP(L81,PD!$B$13:$C$15,2,0),"")</f>
        <v>2</v>
      </c>
      <c r="N81" s="9"/>
    </row>
    <row r="82" spans="1:14" ht="30" customHeight="1">
      <c r="A82" s="127"/>
      <c r="B82" s="245" t="s">
        <v>34</v>
      </c>
      <c r="C82" s="200"/>
      <c r="D82" s="200"/>
      <c r="E82" s="200"/>
      <c r="F82" s="200"/>
      <c r="G82" s="201"/>
      <c r="H82" s="246" t="s">
        <v>18</v>
      </c>
      <c r="I82" s="200"/>
      <c r="J82" s="201"/>
      <c r="K82" s="250" t="s">
        <v>254</v>
      </c>
      <c r="L82" s="253"/>
      <c r="M82" s="255"/>
      <c r="N82" s="9"/>
    </row>
    <row r="83" spans="1:14" ht="15" customHeight="1">
      <c r="A83" s="127"/>
      <c r="B83" s="245" t="s">
        <v>35</v>
      </c>
      <c r="C83" s="200"/>
      <c r="D83" s="200"/>
      <c r="E83" s="200"/>
      <c r="F83" s="200"/>
      <c r="G83" s="201"/>
      <c r="H83" s="247" t="s">
        <v>232</v>
      </c>
      <c r="I83" s="248"/>
      <c r="J83" s="220"/>
      <c r="K83" s="203"/>
      <c r="L83" s="253"/>
      <c r="M83" s="255"/>
      <c r="N83" s="9"/>
    </row>
    <row r="84" spans="1:14" ht="67.900000000000006" customHeight="1">
      <c r="A84" s="127"/>
      <c r="B84" s="245" t="s">
        <v>36</v>
      </c>
      <c r="C84" s="200"/>
      <c r="D84" s="200"/>
      <c r="E84" s="200"/>
      <c r="F84" s="200"/>
      <c r="G84" s="201"/>
      <c r="H84" s="214"/>
      <c r="I84" s="249"/>
      <c r="J84" s="221"/>
      <c r="K84" s="204"/>
      <c r="L84" s="253"/>
      <c r="M84" s="256"/>
      <c r="N84" s="9"/>
    </row>
    <row r="85" spans="1:14" ht="15" customHeight="1">
      <c r="A85" s="127">
        <v>6</v>
      </c>
      <c r="B85" s="244" t="s">
        <v>37</v>
      </c>
      <c r="C85" s="200"/>
      <c r="D85" s="200"/>
      <c r="E85" s="200"/>
      <c r="F85" s="200"/>
      <c r="G85" s="200"/>
      <c r="H85" s="200"/>
      <c r="I85" s="200"/>
      <c r="J85" s="200"/>
      <c r="K85" s="201"/>
      <c r="L85" s="253" t="s">
        <v>58</v>
      </c>
      <c r="M85" s="254">
        <f>IFERROR(VLOOKUP(L85,PD!$B$13:$C$15,2,0),"")</f>
        <v>2</v>
      </c>
      <c r="N85" s="9"/>
    </row>
    <row r="86" spans="1:14" ht="15" customHeight="1">
      <c r="A86" s="127"/>
      <c r="B86" s="245" t="s">
        <v>38</v>
      </c>
      <c r="C86" s="200"/>
      <c r="D86" s="200"/>
      <c r="E86" s="200"/>
      <c r="F86" s="200"/>
      <c r="G86" s="201"/>
      <c r="H86" s="246" t="s">
        <v>18</v>
      </c>
      <c r="I86" s="200"/>
      <c r="J86" s="201"/>
      <c r="K86" s="250" t="s">
        <v>255</v>
      </c>
      <c r="L86" s="253"/>
      <c r="M86" s="255"/>
      <c r="N86" s="9"/>
    </row>
    <row r="87" spans="1:14" ht="15" customHeight="1">
      <c r="A87" s="127"/>
      <c r="B87" s="245" t="s">
        <v>39</v>
      </c>
      <c r="C87" s="200"/>
      <c r="D87" s="200"/>
      <c r="E87" s="200"/>
      <c r="F87" s="200"/>
      <c r="G87" s="201"/>
      <c r="H87" s="247" t="s">
        <v>234</v>
      </c>
      <c r="I87" s="248"/>
      <c r="J87" s="220"/>
      <c r="K87" s="203"/>
      <c r="L87" s="253"/>
      <c r="M87" s="255"/>
      <c r="N87" s="9"/>
    </row>
    <row r="88" spans="1:14" ht="90.4" customHeight="1">
      <c r="A88" s="127"/>
      <c r="B88" s="245" t="s">
        <v>40</v>
      </c>
      <c r="C88" s="200"/>
      <c r="D88" s="200"/>
      <c r="E88" s="200"/>
      <c r="F88" s="200"/>
      <c r="G88" s="201"/>
      <c r="H88" s="214"/>
      <c r="I88" s="249"/>
      <c r="J88" s="221"/>
      <c r="K88" s="204"/>
      <c r="L88" s="253"/>
      <c r="M88" s="256"/>
      <c r="N88" s="9"/>
    </row>
    <row r="89" spans="1:14" ht="15" customHeight="1">
      <c r="A89" s="127">
        <v>7</v>
      </c>
      <c r="B89" s="244" t="s">
        <v>41</v>
      </c>
      <c r="C89" s="200"/>
      <c r="D89" s="200"/>
      <c r="E89" s="200"/>
      <c r="F89" s="200"/>
      <c r="G89" s="200"/>
      <c r="H89" s="200"/>
      <c r="I89" s="200"/>
      <c r="J89" s="200"/>
      <c r="K89" s="201"/>
      <c r="L89" s="253" t="s">
        <v>58</v>
      </c>
      <c r="M89" s="254">
        <f>IFERROR(VLOOKUP(L89,PD!$B$13:$C$15,2,0),"")</f>
        <v>2</v>
      </c>
      <c r="N89" s="9"/>
    </row>
    <row r="90" spans="1:14" ht="15" customHeight="1">
      <c r="A90" s="127"/>
      <c r="B90" s="245" t="s">
        <v>42</v>
      </c>
      <c r="C90" s="200"/>
      <c r="D90" s="200"/>
      <c r="E90" s="200"/>
      <c r="F90" s="200"/>
      <c r="G90" s="201"/>
      <c r="H90" s="246" t="s">
        <v>18</v>
      </c>
      <c r="I90" s="200"/>
      <c r="J90" s="201"/>
      <c r="K90" s="250" t="s">
        <v>256</v>
      </c>
      <c r="L90" s="253"/>
      <c r="M90" s="255"/>
      <c r="N90" s="9"/>
    </row>
    <row r="91" spans="1:14" ht="15" customHeight="1">
      <c r="A91" s="127"/>
      <c r="B91" s="245" t="s">
        <v>43</v>
      </c>
      <c r="C91" s="200"/>
      <c r="D91" s="200"/>
      <c r="E91" s="200"/>
      <c r="F91" s="200"/>
      <c r="G91" s="201"/>
      <c r="H91" s="247" t="s">
        <v>235</v>
      </c>
      <c r="I91" s="248"/>
      <c r="J91" s="220"/>
      <c r="K91" s="203"/>
      <c r="L91" s="253"/>
      <c r="M91" s="255"/>
      <c r="N91" s="9"/>
    </row>
    <row r="92" spans="1:14" ht="66.400000000000006" customHeight="1">
      <c r="A92" s="127"/>
      <c r="B92" s="245" t="s">
        <v>44</v>
      </c>
      <c r="C92" s="200"/>
      <c r="D92" s="200"/>
      <c r="E92" s="200"/>
      <c r="F92" s="200"/>
      <c r="G92" s="201"/>
      <c r="H92" s="214"/>
      <c r="I92" s="249"/>
      <c r="J92" s="221"/>
      <c r="K92" s="204"/>
      <c r="L92" s="253"/>
      <c r="M92" s="256"/>
      <c r="N92" s="9"/>
    </row>
    <row r="93" spans="1:14" ht="15" customHeight="1">
      <c r="A93" s="264" t="s">
        <v>59</v>
      </c>
      <c r="B93" s="248"/>
      <c r="C93" s="248"/>
      <c r="D93" s="248"/>
      <c r="E93" s="248"/>
      <c r="F93" s="248"/>
      <c r="G93" s="248"/>
      <c r="H93" s="248"/>
      <c r="I93" s="248"/>
      <c r="J93" s="248"/>
      <c r="K93" s="220"/>
      <c r="L93" s="109"/>
      <c r="M93" s="109">
        <f>IFERROR(ROUND(AVERAGE(M66:M92),0),"")</f>
        <v>2</v>
      </c>
      <c r="N93" s="10"/>
    </row>
    <row r="94" spans="1:14" ht="15" customHeight="1">
      <c r="A94" s="252" t="s">
        <v>58</v>
      </c>
      <c r="B94" s="249"/>
      <c r="C94" s="249"/>
      <c r="D94" s="249"/>
      <c r="E94" s="11"/>
      <c r="F94" s="11"/>
      <c r="G94" s="11"/>
      <c r="H94" s="11"/>
      <c r="I94" s="11"/>
      <c r="J94" s="11"/>
      <c r="K94" s="12"/>
      <c r="L94" s="110" t="s">
        <v>178</v>
      </c>
      <c r="M94" s="110" t="str">
        <f>IF(M93=1,"DIBAWAH EKSPEKTASI",IF(M93=2,"SESUAI EKSPEKTASI",IF(M93=3,"DIATAS EKSPEKTASI")))</f>
        <v>SESUAI EKSPEKTASI</v>
      </c>
      <c r="N94" s="10"/>
    </row>
    <row r="95" spans="1:14" ht="15" customHeight="1">
      <c r="A95" s="264" t="s">
        <v>60</v>
      </c>
      <c r="B95" s="248"/>
      <c r="C95" s="248"/>
      <c r="D95" s="248"/>
      <c r="E95" s="248"/>
      <c r="F95" s="248"/>
      <c r="G95" s="248"/>
      <c r="H95" s="248"/>
      <c r="I95" s="248"/>
      <c r="J95" s="248"/>
      <c r="K95" s="220"/>
      <c r="L95" s="109"/>
      <c r="M95" s="109"/>
      <c r="N95" s="10"/>
    </row>
    <row r="96" spans="1:14" ht="15" customHeight="1">
      <c r="A96" s="265" t="s">
        <v>71</v>
      </c>
      <c r="B96" s="249"/>
      <c r="C96" s="249"/>
      <c r="D96" s="249"/>
      <c r="E96" s="11"/>
      <c r="F96" s="11"/>
      <c r="G96" s="11"/>
      <c r="H96" s="11"/>
      <c r="I96" s="11"/>
      <c r="J96" s="11"/>
      <c r="K96" s="12"/>
      <c r="L96" s="109"/>
      <c r="M96" s="109"/>
      <c r="N96" s="10"/>
    </row>
    <row r="97" spans="1:11" ht="14.25" customHeight="1">
      <c r="I97" s="3"/>
      <c r="J97" s="3"/>
      <c r="K97" s="3"/>
    </row>
    <row r="98" spans="1:11" ht="14.25" customHeight="1">
      <c r="H98" s="262" t="s">
        <v>259</v>
      </c>
      <c r="I98" s="135"/>
      <c r="J98" s="135"/>
      <c r="K98" s="135"/>
    </row>
    <row r="99" spans="1:11" ht="14.25" customHeight="1">
      <c r="A99" s="143"/>
      <c r="B99" s="135"/>
      <c r="C99" s="135"/>
      <c r="D99" s="135"/>
      <c r="E99" s="135"/>
      <c r="F99" s="135"/>
      <c r="G99" s="135"/>
      <c r="H99" s="143" t="s">
        <v>45</v>
      </c>
      <c r="I99" s="135"/>
      <c r="J99" s="135"/>
      <c r="K99" s="135"/>
    </row>
    <row r="100" spans="1:11" ht="14.25" customHeight="1">
      <c r="A100" s="143"/>
      <c r="B100" s="135"/>
      <c r="C100" s="135"/>
      <c r="D100" s="135"/>
      <c r="E100" s="135"/>
      <c r="F100" s="135"/>
      <c r="G100" s="135"/>
      <c r="H100" s="143"/>
      <c r="I100" s="135"/>
      <c r="J100" s="135"/>
      <c r="K100" s="135"/>
    </row>
    <row r="101" spans="1:11" ht="14.25" customHeight="1">
      <c r="A101" s="143"/>
      <c r="B101" s="135"/>
      <c r="C101" s="135"/>
      <c r="D101" s="135"/>
      <c r="E101" s="135"/>
      <c r="F101" s="135"/>
      <c r="G101" s="135"/>
      <c r="H101" s="143"/>
      <c r="I101" s="135"/>
      <c r="J101" s="135"/>
      <c r="K101" s="135"/>
    </row>
    <row r="102" spans="1:11" ht="14.25" customHeight="1">
      <c r="A102" s="143"/>
      <c r="B102" s="135"/>
      <c r="C102" s="135"/>
      <c r="D102" s="135"/>
      <c r="E102" s="135"/>
      <c r="F102" s="135"/>
      <c r="G102" s="135"/>
      <c r="H102" s="143"/>
      <c r="I102" s="135"/>
      <c r="J102" s="135"/>
      <c r="K102" s="135"/>
    </row>
    <row r="103" spans="1:11" ht="14.25" customHeight="1">
      <c r="A103" s="143"/>
      <c r="B103" s="135"/>
      <c r="C103" s="135"/>
      <c r="D103" s="135"/>
      <c r="E103" s="135"/>
      <c r="F103" s="135"/>
      <c r="G103" s="135"/>
      <c r="H103" s="143" t="str">
        <f>'SKP Pegawai'!E94</f>
        <v>Dr. Yugi Setyarko, SE., MM</v>
      </c>
      <c r="I103" s="135"/>
      <c r="J103" s="135"/>
      <c r="K103" s="135"/>
    </row>
    <row r="104" spans="1:11" ht="14.25" customHeight="1">
      <c r="A104" s="143"/>
      <c r="B104" s="135"/>
      <c r="C104" s="135"/>
      <c r="D104" s="135"/>
      <c r="E104" s="135"/>
      <c r="F104" s="135"/>
      <c r="G104" s="135"/>
      <c r="H104" s="143" t="str">
        <f>'SKP Pegawai'!E95</f>
        <v>0306047502</v>
      </c>
      <c r="I104" s="135"/>
      <c r="J104" s="135"/>
      <c r="K104" s="135"/>
    </row>
    <row r="105" spans="1:11" ht="14.25" customHeight="1">
      <c r="I105" s="3"/>
      <c r="J105" s="3"/>
      <c r="K105" s="3"/>
    </row>
    <row r="106" spans="1:11" ht="14.25" customHeight="1">
      <c r="I106" s="3"/>
      <c r="J106" s="3"/>
      <c r="K106" s="3"/>
    </row>
    <row r="107" spans="1:11" ht="14.25" customHeight="1">
      <c r="I107" s="3"/>
      <c r="J107" s="3"/>
      <c r="K107" s="3"/>
    </row>
    <row r="108" spans="1:11" ht="14.25" customHeight="1">
      <c r="I108" s="3"/>
      <c r="J108" s="3"/>
      <c r="K108" s="3"/>
    </row>
    <row r="109" spans="1:11" ht="14.25" customHeight="1">
      <c r="I109" s="3"/>
      <c r="J109" s="3"/>
      <c r="K109" s="3"/>
    </row>
    <row r="110" spans="1:11" ht="14.25" customHeight="1">
      <c r="I110" s="3"/>
      <c r="J110" s="3"/>
      <c r="K110" s="3"/>
    </row>
    <row r="111" spans="1:11" ht="14.25" customHeight="1">
      <c r="I111" s="3"/>
      <c r="J111" s="3"/>
      <c r="K111" s="3"/>
    </row>
    <row r="112" spans="1:11" ht="14.25" customHeight="1">
      <c r="I112" s="3"/>
      <c r="J112" s="3"/>
      <c r="K112" s="3"/>
    </row>
    <row r="113" spans="9:11" ht="14.25" customHeight="1">
      <c r="I113" s="3"/>
      <c r="J113" s="3"/>
      <c r="K113" s="3"/>
    </row>
    <row r="114" spans="9:11" ht="14.25" customHeight="1">
      <c r="I114" s="3"/>
      <c r="J114" s="3"/>
      <c r="K114" s="3"/>
    </row>
    <row r="115" spans="9:11" ht="14.25" customHeight="1">
      <c r="I115" s="3"/>
      <c r="J115" s="3"/>
      <c r="K115" s="3"/>
    </row>
    <row r="116" spans="9:11" ht="14.25" customHeight="1">
      <c r="I116" s="3"/>
      <c r="J116" s="3"/>
      <c r="K116" s="3"/>
    </row>
    <row r="117" spans="9:11" ht="14.25" customHeight="1">
      <c r="I117" s="3"/>
      <c r="J117" s="3"/>
      <c r="K117" s="3"/>
    </row>
    <row r="118" spans="9:11" ht="14.25" customHeight="1">
      <c r="I118" s="3"/>
      <c r="J118" s="3"/>
      <c r="K118" s="8"/>
    </row>
    <row r="119" spans="9:11" ht="14.25" customHeight="1">
      <c r="I119" s="3"/>
      <c r="J119" s="3"/>
    </row>
    <row r="120" spans="9:11" ht="14.25" customHeight="1">
      <c r="I120" s="3"/>
      <c r="J120" s="3"/>
    </row>
    <row r="121" spans="9:11" ht="14.25" customHeight="1">
      <c r="I121" s="3"/>
      <c r="J121" s="3"/>
      <c r="K121" s="3"/>
    </row>
    <row r="122" spans="9:11" ht="14.25" customHeight="1">
      <c r="I122" s="3"/>
      <c r="J122" s="3"/>
      <c r="K122" s="3"/>
    </row>
    <row r="123" spans="9:11" ht="14.25" customHeight="1">
      <c r="I123" s="3"/>
      <c r="J123" s="3"/>
      <c r="K123" s="3"/>
    </row>
    <row r="124" spans="9:11" ht="14.25" customHeight="1">
      <c r="I124" s="3"/>
      <c r="J124" s="3"/>
      <c r="K124" s="3"/>
    </row>
    <row r="125" spans="9:11" ht="14.25" customHeight="1">
      <c r="I125" s="3"/>
      <c r="J125" s="3"/>
      <c r="K125" s="3"/>
    </row>
  </sheetData>
  <mergeCells count="254">
    <mergeCell ref="M17:M18"/>
    <mergeCell ref="G6:K6"/>
    <mergeCell ref="A18:H18"/>
    <mergeCell ref="A17:H17"/>
    <mergeCell ref="I17:J18"/>
    <mergeCell ref="K17:K18"/>
    <mergeCell ref="B60:H60"/>
    <mergeCell ref="I60:J61"/>
    <mergeCell ref="K60:K61"/>
    <mergeCell ref="L60:L61"/>
    <mergeCell ref="M60:M61"/>
    <mergeCell ref="B61:H61"/>
    <mergeCell ref="B7:F7"/>
    <mergeCell ref="B8:C8"/>
    <mergeCell ref="D8:F8"/>
    <mergeCell ref="B11:C11"/>
    <mergeCell ref="D11:F11"/>
    <mergeCell ref="B9:C9"/>
    <mergeCell ref="D9:F9"/>
    <mergeCell ref="H7:K7"/>
    <mergeCell ref="H8:I8"/>
    <mergeCell ref="J8:K8"/>
    <mergeCell ref="H9:I9"/>
    <mergeCell ref="J9:K9"/>
    <mergeCell ref="B10:C10"/>
    <mergeCell ref="D10:F10"/>
    <mergeCell ref="M58:M59"/>
    <mergeCell ref="B59:H59"/>
    <mergeCell ref="M85:M88"/>
    <mergeCell ref="L89:L92"/>
    <mergeCell ref="M89:M92"/>
    <mergeCell ref="L73:L76"/>
    <mergeCell ref="M73:M76"/>
    <mergeCell ref="L77:L80"/>
    <mergeCell ref="M77:M80"/>
    <mergeCell ref="L81:L84"/>
    <mergeCell ref="M81:M84"/>
    <mergeCell ref="L85:L88"/>
    <mergeCell ref="L69:L72"/>
    <mergeCell ref="B58:H58"/>
    <mergeCell ref="I58:J59"/>
    <mergeCell ref="K58:K59"/>
    <mergeCell ref="L58:L59"/>
    <mergeCell ref="B82:G82"/>
    <mergeCell ref="B87:G87"/>
    <mergeCell ref="B83:G83"/>
    <mergeCell ref="H83:J84"/>
    <mergeCell ref="B84:G84"/>
    <mergeCell ref="B90:G90"/>
    <mergeCell ref="B92:G92"/>
    <mergeCell ref="A62:K62"/>
    <mergeCell ref="A1:K1"/>
    <mergeCell ref="A2:K2"/>
    <mergeCell ref="A3:K3"/>
    <mergeCell ref="A5:K5"/>
    <mergeCell ref="A6:F6"/>
    <mergeCell ref="L25:L26"/>
    <mergeCell ref="L17:L18"/>
    <mergeCell ref="A13:K13"/>
    <mergeCell ref="A14:K14"/>
    <mergeCell ref="A15:K15"/>
    <mergeCell ref="A16:K16"/>
    <mergeCell ref="B19:H19"/>
    <mergeCell ref="B20:H20"/>
    <mergeCell ref="B21:H21"/>
    <mergeCell ref="B22:H22"/>
    <mergeCell ref="B23:H23"/>
    <mergeCell ref="B24:H24"/>
    <mergeCell ref="B25:H25"/>
    <mergeCell ref="B12:C12"/>
    <mergeCell ref="D12:F12"/>
    <mergeCell ref="L19:L20"/>
    <mergeCell ref="H91:J92"/>
    <mergeCell ref="H10:I10"/>
    <mergeCell ref="J10:K10"/>
    <mergeCell ref="K19:K20"/>
    <mergeCell ref="K21:K22"/>
    <mergeCell ref="H12:I12"/>
    <mergeCell ref="J12:K12"/>
    <mergeCell ref="A104:G104"/>
    <mergeCell ref="H104:K104"/>
    <mergeCell ref="H98:K98"/>
    <mergeCell ref="A99:G99"/>
    <mergeCell ref="H99:K99"/>
    <mergeCell ref="A100:G100"/>
    <mergeCell ref="H100:K100"/>
    <mergeCell ref="A101:G101"/>
    <mergeCell ref="A57:K57"/>
    <mergeCell ref="A93:K93"/>
    <mergeCell ref="A94:D94"/>
    <mergeCell ref="A95:K95"/>
    <mergeCell ref="A96:D96"/>
    <mergeCell ref="A102:G102"/>
    <mergeCell ref="H102:K102"/>
    <mergeCell ref="B69:K69"/>
    <mergeCell ref="B89:K89"/>
    <mergeCell ref="H74:J74"/>
    <mergeCell ref="H101:K101"/>
    <mergeCell ref="H103:K103"/>
    <mergeCell ref="B70:G70"/>
    <mergeCell ref="B71:G71"/>
    <mergeCell ref="H11:I11"/>
    <mergeCell ref="J11:K11"/>
    <mergeCell ref="B26:H26"/>
    <mergeCell ref="B65:K65"/>
    <mergeCell ref="B66:G66"/>
    <mergeCell ref="H66:J66"/>
    <mergeCell ref="B67:G67"/>
    <mergeCell ref="B68:G68"/>
    <mergeCell ref="K66:K68"/>
    <mergeCell ref="A103:G103"/>
    <mergeCell ref="K82:K84"/>
    <mergeCell ref="K74:K76"/>
    <mergeCell ref="B86:G86"/>
    <mergeCell ref="B74:G74"/>
    <mergeCell ref="B75:G75"/>
    <mergeCell ref="B76:G76"/>
    <mergeCell ref="H90:J90"/>
    <mergeCell ref="K90:K92"/>
    <mergeCell ref="B91:G91"/>
    <mergeCell ref="H86:J86"/>
    <mergeCell ref="H87:J88"/>
    <mergeCell ref="B88:G88"/>
    <mergeCell ref="B77:K77"/>
    <mergeCell ref="B78:G78"/>
    <mergeCell ref="H82:J82"/>
    <mergeCell ref="B85:K85"/>
    <mergeCell ref="H75:J76"/>
    <mergeCell ref="K78:K80"/>
    <mergeCell ref="B79:G79"/>
    <mergeCell ref="H79:J80"/>
    <mergeCell ref="B80:G80"/>
    <mergeCell ref="K86:K88"/>
    <mergeCell ref="B55:H55"/>
    <mergeCell ref="B56:H56"/>
    <mergeCell ref="B41:H41"/>
    <mergeCell ref="B42:H42"/>
    <mergeCell ref="L14:M14"/>
    <mergeCell ref="B81:K81"/>
    <mergeCell ref="B72:G72"/>
    <mergeCell ref="B73:K73"/>
    <mergeCell ref="H78:J78"/>
    <mergeCell ref="M19:M20"/>
    <mergeCell ref="M21:M22"/>
    <mergeCell ref="M23:M24"/>
    <mergeCell ref="M25:M26"/>
    <mergeCell ref="H67:J68"/>
    <mergeCell ref="H70:J70"/>
    <mergeCell ref="K70:K72"/>
    <mergeCell ref="H71:J72"/>
    <mergeCell ref="A64:J64"/>
    <mergeCell ref="L21:L22"/>
    <mergeCell ref="L23:L24"/>
    <mergeCell ref="A63:D63"/>
    <mergeCell ref="L65:L68"/>
    <mergeCell ref="M65:M68"/>
    <mergeCell ref="M69:M72"/>
    <mergeCell ref="I19:J19"/>
    <mergeCell ref="I20:J20"/>
    <mergeCell ref="B27:H27"/>
    <mergeCell ref="B28:H28"/>
    <mergeCell ref="B29:H29"/>
    <mergeCell ref="B30:H30"/>
    <mergeCell ref="B49:H49"/>
    <mergeCell ref="B50:H50"/>
    <mergeCell ref="B51:H51"/>
    <mergeCell ref="B43:H43"/>
    <mergeCell ref="B44:H44"/>
    <mergeCell ref="B45:H45"/>
    <mergeCell ref="B46:H46"/>
    <mergeCell ref="B47:H47"/>
    <mergeCell ref="B48:H48"/>
    <mergeCell ref="I21:J21"/>
    <mergeCell ref="I22:J22"/>
    <mergeCell ref="I23:J23"/>
    <mergeCell ref="I24:J24"/>
    <mergeCell ref="I25:J25"/>
    <mergeCell ref="I26:J26"/>
    <mergeCell ref="I27:J27"/>
    <mergeCell ref="I28:J28"/>
    <mergeCell ref="I29:J29"/>
    <mergeCell ref="I30:J30"/>
    <mergeCell ref="I44:J44"/>
    <mergeCell ref="I31:J31"/>
    <mergeCell ref="I46:J46"/>
    <mergeCell ref="I33:J33"/>
    <mergeCell ref="I48:J48"/>
    <mergeCell ref="I35:J35"/>
    <mergeCell ref="K55:K56"/>
    <mergeCell ref="I55:J55"/>
    <mergeCell ref="I51:J51"/>
    <mergeCell ref="I49:J49"/>
    <mergeCell ref="I47:J47"/>
    <mergeCell ref="I45:J45"/>
    <mergeCell ref="I43:J43"/>
    <mergeCell ref="I41:J41"/>
    <mergeCell ref="I42:J42"/>
    <mergeCell ref="I50:J50"/>
    <mergeCell ref="L27:L28"/>
    <mergeCell ref="M27:M28"/>
    <mergeCell ref="L29:L30"/>
    <mergeCell ref="M29:M30"/>
    <mergeCell ref="L43:L44"/>
    <mergeCell ref="M43:M44"/>
    <mergeCell ref="L45:L46"/>
    <mergeCell ref="M45:M46"/>
    <mergeCell ref="L47:L48"/>
    <mergeCell ref="M47:M48"/>
    <mergeCell ref="L41:L42"/>
    <mergeCell ref="M41:M42"/>
    <mergeCell ref="L55:L56"/>
    <mergeCell ref="M55:M56"/>
    <mergeCell ref="B31:H31"/>
    <mergeCell ref="L31:L32"/>
    <mergeCell ref="M31:M32"/>
    <mergeCell ref="B32:H32"/>
    <mergeCell ref="I32:J32"/>
    <mergeCell ref="B33:H33"/>
    <mergeCell ref="L33:L34"/>
    <mergeCell ref="M33:M34"/>
    <mergeCell ref="B34:H34"/>
    <mergeCell ref="I34:J34"/>
    <mergeCell ref="B35:H35"/>
    <mergeCell ref="L35:L36"/>
    <mergeCell ref="M35:M36"/>
    <mergeCell ref="I37:J37"/>
    <mergeCell ref="I52:J52"/>
    <mergeCell ref="I39:J39"/>
    <mergeCell ref="I56:J56"/>
    <mergeCell ref="B53:H53"/>
    <mergeCell ref="I53:J53"/>
    <mergeCell ref="K53:K54"/>
    <mergeCell ref="L53:L54"/>
    <mergeCell ref="M53:M54"/>
    <mergeCell ref="B54:H54"/>
    <mergeCell ref="I54:J54"/>
    <mergeCell ref="B36:H36"/>
    <mergeCell ref="I36:J36"/>
    <mergeCell ref="B37:H37"/>
    <mergeCell ref="L37:L38"/>
    <mergeCell ref="M37:M38"/>
    <mergeCell ref="B38:H38"/>
    <mergeCell ref="I38:J38"/>
    <mergeCell ref="B39:H39"/>
    <mergeCell ref="L39:L40"/>
    <mergeCell ref="M39:M40"/>
    <mergeCell ref="B40:H40"/>
    <mergeCell ref="I40:J40"/>
    <mergeCell ref="L49:L50"/>
    <mergeCell ref="M49:M50"/>
    <mergeCell ref="L51:L52"/>
    <mergeCell ref="M51:M52"/>
    <mergeCell ref="K51:K52"/>
    <mergeCell ref="B52:H52"/>
  </mergeCells>
  <dataValidations count="2">
    <dataValidation type="list" allowBlank="1" showErrorMessage="1" sqref="A14" xr:uid="{00000000-0002-0000-0600-000000000000}">
      <formula1>"ISTIMEWA,BAIK,BUTUH PERBAIKAN,KURANG/MISSCONDUCT,SANGAT KURANG,ISTIMEWA/ BAIK/ BUTUH PERBAIKAN/ KURANG/ SANGAT KURANG"</formula1>
    </dataValidation>
    <dataValidation type="list" allowBlank="1" showErrorMessage="1" sqref="A63 A94" xr:uid="{00000000-0002-0000-0600-000001000000}">
      <formula1>"DI ATAS EKSPEKTASI,SESUAI EKSPEKTASI,DI BAWAH EKSPEKTASI,DI ATAS EKSPEKTASI/ SESUAI EKSPEKTASI/ DIBAWAH EKSPEKTASI**"</formula1>
    </dataValidation>
  </dataValidations>
  <hyperlinks>
    <hyperlink ref="I20" r:id="rId1" xr:uid="{F54D0CF6-EF7A-42E8-80F5-7FC9F8BC8356}"/>
    <hyperlink ref="I22" r:id="rId2" xr:uid="{3D118A66-D60B-4646-8B2C-CCEC2C8FD5A7}"/>
    <hyperlink ref="I24" r:id="rId3" xr:uid="{78B26D16-9FEE-40B3-BBA6-3CB7AE767166}"/>
    <hyperlink ref="I26" r:id="rId4" xr:uid="{A596DB32-7BDE-4729-8CAF-A0B3990C8A51}"/>
    <hyperlink ref="I28" r:id="rId5" xr:uid="{C54D07A8-D5E0-417E-BC33-D2D3C0D4C2BE}"/>
    <hyperlink ref="I30" r:id="rId6" xr:uid="{569BEFA5-B4B8-4835-AB1E-5D4F618726C3}"/>
    <hyperlink ref="I32" r:id="rId7" xr:uid="{0B97BD48-AA19-466D-BF14-B9D9AA4366B8}"/>
    <hyperlink ref="I34" r:id="rId8" xr:uid="{FC2D56EF-A61F-48A7-8424-E55BD2E4575D}"/>
    <hyperlink ref="I36" r:id="rId9" xr:uid="{6B0B23ED-526B-4152-829C-88E2B2BF9857}"/>
    <hyperlink ref="I38" r:id="rId10" xr:uid="{4528C09E-946B-4E27-85A1-1559029A7521}"/>
    <hyperlink ref="I40" r:id="rId11" xr:uid="{FE1C073E-DFF8-4E56-8BF4-09C9CB3EB737}"/>
    <hyperlink ref="I42" r:id="rId12" xr:uid="{E364AC69-7AA3-4D71-811C-8CBCEF88A7CF}"/>
    <hyperlink ref="I44" r:id="rId13" location="abstract" xr:uid="{8A888A8F-6D2F-432D-B218-583E6BB451B1}"/>
    <hyperlink ref="I46" r:id="rId14" xr:uid="{3FA08910-CD38-4FAB-B84E-A3643CA13C8E}"/>
    <hyperlink ref="I48" r:id="rId15" xr:uid="{955ECD1D-D0A4-40CE-8C81-B278D7342CA0}"/>
    <hyperlink ref="I50" r:id="rId16" xr:uid="{614E3F1D-4960-461F-BC33-3C5147AA1BBA}"/>
    <hyperlink ref="I52" r:id="rId17" xr:uid="{48A4EB7E-0A84-4FF2-9A78-2ACE00DA045B}"/>
    <hyperlink ref="I54" r:id="rId18" xr:uid="{C7FE6F7C-9D41-41DF-A7AD-86D698D9845A}"/>
    <hyperlink ref="I56" r:id="rId19" xr:uid="{DD3D7CD9-4884-4950-8CCC-9A4DB6856CB8}"/>
  </hyperlinks>
  <pageMargins left="0.7" right="0.7" top="0.75" bottom="0.75" header="0" footer="0"/>
  <pageSetup paperSize="9" scale="74" fitToHeight="0" orientation="landscape" r:id="rId20"/>
  <rowBreaks count="3" manualBreakCount="3">
    <brk id="22" max="10" man="1"/>
    <brk id="61" max="10" man="1"/>
    <brk id="84" max="10" man="1"/>
  </rowBreaks>
  <drawing r:id="rId2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2000000}">
          <x14:formula1>
            <xm:f>PD!$B$13:$B$16</xm:f>
          </x14:formula1>
          <xm:sqref>L58:L61 L65:L92 L19:L56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sheetPr>
  <dimension ref="A1:K55"/>
  <sheetViews>
    <sheetView view="pageBreakPreview" topLeftCell="A26" zoomScale="108" zoomScaleNormal="100" zoomScaleSheetLayoutView="100" workbookViewId="0">
      <selection activeCell="D42" sqref="D42"/>
    </sheetView>
  </sheetViews>
  <sheetFormatPr defaultColWidth="8.73046875" defaultRowHeight="14.25"/>
  <cols>
    <col min="1" max="1" width="4" style="1" customWidth="1"/>
    <col min="2" max="2" width="37.1328125" customWidth="1"/>
    <col min="3" max="3" width="2.265625" style="81" customWidth="1"/>
    <col min="4" max="4" width="41.73046875" customWidth="1"/>
    <col min="5" max="5" width="3.73046875" customWidth="1"/>
    <col min="6" max="6" width="2.73046875" hidden="1" customWidth="1"/>
    <col min="7" max="7" width="4" hidden="1" customWidth="1"/>
    <col min="8" max="8" width="37.73046875" hidden="1" customWidth="1"/>
    <col min="9" max="9" width="2.265625" hidden="1" customWidth="1"/>
    <col min="10" max="10" width="39.73046875" hidden="1" customWidth="1"/>
    <col min="11" max="11" width="2.73046875" hidden="1" customWidth="1"/>
    <col min="12" max="12" width="0" hidden="1" customWidth="1"/>
  </cols>
  <sheetData>
    <row r="1" spans="1:10" ht="18">
      <c r="A1" s="80" t="s">
        <v>159</v>
      </c>
      <c r="G1" s="80" t="s">
        <v>160</v>
      </c>
      <c r="I1" s="81"/>
    </row>
    <row r="2" spans="1:10">
      <c r="G2" s="1"/>
      <c r="I2" s="81"/>
    </row>
    <row r="3" spans="1:10">
      <c r="G3" s="140" t="s">
        <v>218</v>
      </c>
      <c r="H3" s="140"/>
      <c r="I3" s="140"/>
      <c r="J3" s="140"/>
    </row>
    <row r="4" spans="1:10">
      <c r="G4" s="140"/>
      <c r="H4" s="140"/>
      <c r="I4" s="140"/>
      <c r="J4" s="140"/>
    </row>
    <row r="5" spans="1:10">
      <c r="G5" s="140"/>
      <c r="H5" s="140"/>
      <c r="I5" s="140"/>
      <c r="J5" s="140"/>
    </row>
    <row r="6" spans="1:10" ht="14.65" customHeight="1">
      <c r="A6" s="134" t="e" vm="1">
        <v>#VALUE!</v>
      </c>
      <c r="B6" s="135"/>
      <c r="C6" s="135"/>
      <c r="D6" s="135"/>
      <c r="G6" s="140"/>
      <c r="H6" s="140"/>
      <c r="I6" s="140"/>
      <c r="J6" s="140"/>
    </row>
    <row r="7" spans="1:10" ht="14.65" customHeight="1">
      <c r="A7" s="135"/>
      <c r="B7" s="135"/>
      <c r="C7" s="135"/>
      <c r="D7" s="135"/>
      <c r="G7" s="140"/>
      <c r="H7" s="140"/>
      <c r="I7" s="140"/>
      <c r="J7" s="140"/>
    </row>
    <row r="8" spans="1:10" ht="14.65" customHeight="1">
      <c r="A8" s="135"/>
      <c r="B8" s="135"/>
      <c r="C8" s="135"/>
      <c r="D8" s="135"/>
      <c r="G8" s="136" t="s">
        <v>177</v>
      </c>
      <c r="H8" s="136"/>
      <c r="I8" s="136"/>
      <c r="J8" s="136"/>
    </row>
    <row r="9" spans="1:10" ht="14.65" customHeight="1">
      <c r="A9" s="135"/>
      <c r="B9" s="135"/>
      <c r="C9" s="135"/>
      <c r="D9" s="135"/>
      <c r="G9" s="82"/>
      <c r="H9" s="82"/>
      <c r="I9" s="82"/>
      <c r="J9" s="82"/>
    </row>
    <row r="10" spans="1:10" ht="14.65" customHeight="1">
      <c r="A10" s="135"/>
      <c r="B10" s="135"/>
      <c r="C10" s="135"/>
      <c r="D10" s="135"/>
      <c r="G10" s="137" t="s">
        <v>161</v>
      </c>
      <c r="H10" s="137"/>
      <c r="I10" s="137"/>
      <c r="J10" s="137"/>
    </row>
    <row r="11" spans="1:10" ht="14.65" customHeight="1">
      <c r="A11" s="135"/>
      <c r="B11" s="135"/>
      <c r="C11" s="135"/>
      <c r="D11" s="135"/>
      <c r="G11" s="138" t="s">
        <v>162</v>
      </c>
      <c r="H11" s="138"/>
      <c r="I11" s="83" t="s">
        <v>2</v>
      </c>
      <c r="J11" s="84"/>
    </row>
    <row r="12" spans="1:10">
      <c r="A12" s="136" t="s">
        <v>177</v>
      </c>
      <c r="B12" s="136"/>
      <c r="C12" s="136"/>
      <c r="D12" s="136"/>
      <c r="G12" s="139"/>
      <c r="H12" s="139"/>
      <c r="I12" s="85" t="s">
        <v>163</v>
      </c>
    </row>
    <row r="13" spans="1:10">
      <c r="A13" s="82"/>
      <c r="B13" s="82"/>
      <c r="C13" s="82"/>
      <c r="D13" s="82"/>
      <c r="G13" s="86">
        <v>1</v>
      </c>
      <c r="H13" s="87" t="s">
        <v>3</v>
      </c>
      <c r="I13" s="88"/>
      <c r="J13" s="89"/>
    </row>
    <row r="14" spans="1:10">
      <c r="A14" s="137" t="s">
        <v>161</v>
      </c>
      <c r="B14" s="137"/>
      <c r="C14" s="137"/>
      <c r="D14" s="137"/>
      <c r="G14" s="90"/>
      <c r="H14" s="91" t="s">
        <v>5</v>
      </c>
      <c r="I14" s="92" t="s">
        <v>164</v>
      </c>
      <c r="J14" s="91" t="str">
        <f>D18</f>
        <v>Dr. Elizabeth, S.E, M.M.</v>
      </c>
    </row>
    <row r="15" spans="1:10">
      <c r="A15" s="148" t="s">
        <v>242</v>
      </c>
      <c r="B15" s="138"/>
      <c r="C15" s="83" t="s">
        <v>2</v>
      </c>
      <c r="D15" s="84"/>
      <c r="G15" s="90"/>
      <c r="H15" s="91" t="s">
        <v>6</v>
      </c>
      <c r="I15" s="92" t="s">
        <v>164</v>
      </c>
      <c r="J15" s="91" t="str">
        <f>D19</f>
        <v>0313038106</v>
      </c>
    </row>
    <row r="16" spans="1:10">
      <c r="A16" s="139"/>
      <c r="B16" s="139"/>
      <c r="C16" s="130" t="s">
        <v>262</v>
      </c>
      <c r="D16" s="10"/>
      <c r="G16" s="90"/>
      <c r="H16" s="91" t="s">
        <v>7</v>
      </c>
      <c r="I16" s="92" t="s">
        <v>164</v>
      </c>
      <c r="J16" s="91" t="str">
        <f>D20</f>
        <v>Penata Muda Tk. I - III/b, 1 Okt 2019</v>
      </c>
    </row>
    <row r="17" spans="1:10">
      <c r="A17" s="86">
        <v>1</v>
      </c>
      <c r="B17" s="87" t="s">
        <v>3</v>
      </c>
      <c r="C17" s="88"/>
      <c r="D17" s="89"/>
      <c r="G17" s="90"/>
      <c r="H17" s="91" t="s">
        <v>8</v>
      </c>
      <c r="I17" s="92" t="s">
        <v>164</v>
      </c>
      <c r="J17" s="91" t="str">
        <f>D21</f>
        <v>Asisten Ahli, 1 Des 2016</v>
      </c>
    </row>
    <row r="18" spans="1:10">
      <c r="A18" s="90"/>
      <c r="B18" s="91" t="s">
        <v>5</v>
      </c>
      <c r="C18" s="92" t="s">
        <v>164</v>
      </c>
      <c r="D18" s="91" t="str">
        <f>'Evaluasi Pegawai'!D8:F8</f>
        <v>Dr. Elizabeth, S.E, M.M.</v>
      </c>
      <c r="G18" s="93"/>
      <c r="H18" s="91" t="s">
        <v>9</v>
      </c>
      <c r="I18" s="92" t="s">
        <v>164</v>
      </c>
      <c r="J18" s="91" t="str">
        <f>D22</f>
        <v>Fakultas Ekonomi dan Bisnis</v>
      </c>
    </row>
    <row r="19" spans="1:10">
      <c r="A19" s="90"/>
      <c r="B19" s="91" t="s">
        <v>6</v>
      </c>
      <c r="C19" s="92" t="s">
        <v>164</v>
      </c>
      <c r="D19" s="91" t="str">
        <f>'Evaluasi Pegawai'!D9:F9</f>
        <v>0313038106</v>
      </c>
      <c r="G19" s="90">
        <v>2</v>
      </c>
      <c r="H19" s="87" t="s">
        <v>4</v>
      </c>
      <c r="I19" s="88"/>
      <c r="J19" s="89"/>
    </row>
    <row r="20" spans="1:10">
      <c r="A20" s="90"/>
      <c r="B20" s="91" t="s">
        <v>7</v>
      </c>
      <c r="C20" s="92" t="s">
        <v>164</v>
      </c>
      <c r="D20" s="91" t="str">
        <f>'Evaluasi Pegawai'!D10:F10</f>
        <v>Penata Muda Tk. I - III/b, 1 Okt 2019</v>
      </c>
      <c r="G20" s="90"/>
      <c r="H20" s="91" t="s">
        <v>5</v>
      </c>
      <c r="I20" s="92" t="s">
        <v>164</v>
      </c>
      <c r="J20" s="94" t="str">
        <f>D24</f>
        <v>Dr. Yugi Setyarko, SE., MM</v>
      </c>
    </row>
    <row r="21" spans="1:10">
      <c r="A21" s="90"/>
      <c r="B21" s="91" t="s">
        <v>8</v>
      </c>
      <c r="C21" s="92" t="s">
        <v>164</v>
      </c>
      <c r="D21" s="91" t="str">
        <f>'Evaluasi Pegawai'!D11:F11</f>
        <v>Asisten Ahli, 1 Des 2016</v>
      </c>
      <c r="G21" s="90"/>
      <c r="H21" s="91" t="s">
        <v>6</v>
      </c>
      <c r="I21" s="92" t="s">
        <v>164</v>
      </c>
      <c r="J21" s="94" t="str">
        <f>D25</f>
        <v>0306047502</v>
      </c>
    </row>
    <row r="22" spans="1:10">
      <c r="A22" s="93"/>
      <c r="B22" s="91" t="s">
        <v>9</v>
      </c>
      <c r="C22" s="92" t="s">
        <v>164</v>
      </c>
      <c r="D22" s="91" t="str">
        <f>'Evaluasi Pegawai'!D12:F12</f>
        <v>Fakultas Ekonomi dan Bisnis</v>
      </c>
      <c r="G22" s="90"/>
      <c r="H22" s="91" t="s">
        <v>7</v>
      </c>
      <c r="I22" s="92" t="s">
        <v>164</v>
      </c>
      <c r="J22" s="94" t="str">
        <f>D26</f>
        <v>Penata, III/С</v>
      </c>
    </row>
    <row r="23" spans="1:10">
      <c r="A23" s="90">
        <v>2</v>
      </c>
      <c r="B23" s="87" t="s">
        <v>4</v>
      </c>
      <c r="C23" s="88"/>
      <c r="D23" s="89"/>
      <c r="G23" s="90"/>
      <c r="H23" s="91" t="s">
        <v>8</v>
      </c>
      <c r="I23" s="92" t="s">
        <v>164</v>
      </c>
      <c r="J23" s="94" t="str">
        <f>D27</f>
        <v>Lektor</v>
      </c>
    </row>
    <row r="24" spans="1:10">
      <c r="A24" s="90"/>
      <c r="B24" s="91" t="s">
        <v>5</v>
      </c>
      <c r="C24" s="92" t="s">
        <v>164</v>
      </c>
      <c r="D24" s="94" t="str">
        <f>'Evaluasi Pegawai'!J8</f>
        <v>Dr. Yugi Setyarko, SE., MM</v>
      </c>
      <c r="G24" s="93"/>
      <c r="H24" s="91" t="s">
        <v>9</v>
      </c>
      <c r="I24" s="92" t="s">
        <v>164</v>
      </c>
      <c r="J24" s="94" t="str">
        <f>D28</f>
        <v>Fakultas Ekonomi dan Bisnis</v>
      </c>
    </row>
    <row r="25" spans="1:10">
      <c r="A25" s="90"/>
      <c r="B25" s="91" t="s">
        <v>6</v>
      </c>
      <c r="C25" s="92" t="s">
        <v>164</v>
      </c>
      <c r="D25" s="94" t="str">
        <f>'Evaluasi Pegawai'!J9</f>
        <v>0306047502</v>
      </c>
      <c r="G25" s="90">
        <v>3</v>
      </c>
      <c r="H25" s="87" t="s">
        <v>165</v>
      </c>
      <c r="I25" s="88"/>
      <c r="J25" s="89"/>
    </row>
    <row r="26" spans="1:10">
      <c r="A26" s="90"/>
      <c r="B26" s="91" t="s">
        <v>7</v>
      </c>
      <c r="C26" s="92" t="s">
        <v>164</v>
      </c>
      <c r="D26" s="94" t="str">
        <f>'Evaluasi Pegawai'!J10</f>
        <v>Penata, III/С</v>
      </c>
      <c r="G26" s="90"/>
      <c r="H26" s="91" t="s">
        <v>5</v>
      </c>
      <c r="I26" s="92" t="s">
        <v>164</v>
      </c>
      <c r="J26" s="94"/>
    </row>
    <row r="27" spans="1:10">
      <c r="A27" s="90"/>
      <c r="B27" s="91" t="s">
        <v>8</v>
      </c>
      <c r="C27" s="92" t="s">
        <v>164</v>
      </c>
      <c r="D27" s="94" t="str">
        <f>'Evaluasi Pegawai'!J11</f>
        <v>Lektor</v>
      </c>
      <c r="G27" s="90"/>
      <c r="H27" s="91" t="s">
        <v>6</v>
      </c>
      <c r="I27" s="92" t="s">
        <v>164</v>
      </c>
      <c r="J27" s="94"/>
    </row>
    <row r="28" spans="1:10">
      <c r="A28" s="93"/>
      <c r="B28" s="91" t="s">
        <v>9</v>
      </c>
      <c r="C28" s="92" t="s">
        <v>164</v>
      </c>
      <c r="D28" s="94" t="str">
        <f>'Evaluasi Pegawai'!J12</f>
        <v>Fakultas Ekonomi dan Bisnis</v>
      </c>
      <c r="G28" s="90"/>
      <c r="H28" s="91" t="s">
        <v>7</v>
      </c>
      <c r="I28" s="92" t="s">
        <v>164</v>
      </c>
      <c r="J28" s="94"/>
    </row>
    <row r="29" spans="1:10">
      <c r="A29" s="90">
        <v>3</v>
      </c>
      <c r="B29" s="87" t="s">
        <v>165</v>
      </c>
      <c r="C29" s="88"/>
      <c r="D29" s="89"/>
      <c r="G29" s="90"/>
      <c r="H29" s="91" t="s">
        <v>8</v>
      </c>
      <c r="I29" s="92" t="s">
        <v>164</v>
      </c>
      <c r="J29" s="94"/>
    </row>
    <row r="30" spans="1:10">
      <c r="A30" s="90"/>
      <c r="B30" s="91" t="s">
        <v>5</v>
      </c>
      <c r="C30" s="92" t="s">
        <v>164</v>
      </c>
      <c r="D30" s="94" t="s">
        <v>240</v>
      </c>
      <c r="G30" s="90"/>
      <c r="H30" s="91" t="s">
        <v>9</v>
      </c>
      <c r="I30" s="92" t="s">
        <v>164</v>
      </c>
      <c r="J30" s="94"/>
    </row>
    <row r="31" spans="1:10">
      <c r="A31" s="90"/>
      <c r="B31" s="91" t="s">
        <v>6</v>
      </c>
      <c r="C31" s="92" t="s">
        <v>164</v>
      </c>
      <c r="D31" s="124" t="s">
        <v>241</v>
      </c>
      <c r="G31" s="86">
        <v>4</v>
      </c>
      <c r="H31" s="87" t="s">
        <v>166</v>
      </c>
      <c r="I31" s="88"/>
      <c r="J31" s="89"/>
    </row>
    <row r="32" spans="1:10">
      <c r="A32" s="90"/>
      <c r="B32" s="91" t="s">
        <v>7</v>
      </c>
      <c r="C32" s="92" t="s">
        <v>164</v>
      </c>
      <c r="D32" s="125" t="s">
        <v>265</v>
      </c>
      <c r="G32" s="95"/>
      <c r="H32" s="91" t="s">
        <v>167</v>
      </c>
      <c r="I32" s="92" t="s">
        <v>164</v>
      </c>
      <c r="J32" s="96" t="str">
        <f>D36</f>
        <v>BAIK</v>
      </c>
    </row>
    <row r="33" spans="1:10">
      <c r="A33" s="90"/>
      <c r="B33" s="91" t="s">
        <v>8</v>
      </c>
      <c r="C33" s="92" t="s">
        <v>164</v>
      </c>
      <c r="D33" s="131" t="s">
        <v>266</v>
      </c>
      <c r="G33" s="93"/>
      <c r="H33" s="91" t="s">
        <v>168</v>
      </c>
      <c r="I33" s="92" t="s">
        <v>164</v>
      </c>
      <c r="J33" s="96" t="str">
        <f>D37</f>
        <v>BAIK</v>
      </c>
    </row>
    <row r="34" spans="1:10">
      <c r="A34" s="90"/>
      <c r="B34" s="91" t="s">
        <v>9</v>
      </c>
      <c r="C34" s="92" t="s">
        <v>164</v>
      </c>
      <c r="D34" s="94" t="s">
        <v>222</v>
      </c>
      <c r="G34" s="90">
        <v>5</v>
      </c>
      <c r="H34" s="87" t="s">
        <v>169</v>
      </c>
      <c r="I34" s="88"/>
      <c r="J34" s="89"/>
    </row>
    <row r="35" spans="1:10">
      <c r="A35" s="86">
        <v>4</v>
      </c>
      <c r="B35" s="87" t="s">
        <v>166</v>
      </c>
      <c r="C35" s="88"/>
      <c r="D35" s="89"/>
      <c r="G35" s="93"/>
      <c r="H35" s="149"/>
      <c r="I35" s="150"/>
      <c r="J35" s="151"/>
    </row>
    <row r="36" spans="1:10">
      <c r="A36" s="95"/>
      <c r="B36" s="91" t="s">
        <v>167</v>
      </c>
      <c r="C36" s="92" t="s">
        <v>164</v>
      </c>
      <c r="D36" s="96" t="str">
        <f>'Evaluasi Pegawai'!A14</f>
        <v>BAIK</v>
      </c>
      <c r="G36" s="86">
        <v>6</v>
      </c>
      <c r="H36" s="87" t="s">
        <v>170</v>
      </c>
      <c r="I36" s="88"/>
      <c r="J36" s="89"/>
    </row>
    <row r="37" spans="1:10">
      <c r="A37" s="93"/>
      <c r="B37" s="91" t="s">
        <v>168</v>
      </c>
      <c r="C37" s="92" t="s">
        <v>164</v>
      </c>
      <c r="D37" s="96" t="str">
        <f>'Evaluasi Pegawai'!A96</f>
        <v>BAIK</v>
      </c>
      <c r="G37" s="93"/>
      <c r="H37" s="152"/>
      <c r="I37" s="153"/>
      <c r="J37" s="154"/>
    </row>
    <row r="38" spans="1:10">
      <c r="A38" s="90">
        <v>5</v>
      </c>
      <c r="B38" s="87" t="s">
        <v>169</v>
      </c>
      <c r="C38" s="88"/>
      <c r="D38" s="89"/>
      <c r="G38" s="90">
        <v>7</v>
      </c>
      <c r="H38" s="87" t="s">
        <v>169</v>
      </c>
      <c r="I38" s="88"/>
      <c r="J38" s="89"/>
    </row>
    <row r="39" spans="1:10">
      <c r="A39" s="93"/>
      <c r="B39" s="149"/>
      <c r="C39" s="150"/>
      <c r="D39" s="151"/>
      <c r="G39" s="93"/>
      <c r="H39" s="149"/>
      <c r="I39" s="150"/>
      <c r="J39" s="151"/>
    </row>
    <row r="40" spans="1:10">
      <c r="A40" s="97"/>
      <c r="B40" s="129" t="s">
        <v>261</v>
      </c>
      <c r="C40" s="99"/>
      <c r="D40" s="128" t="s">
        <v>260</v>
      </c>
      <c r="G40" s="90">
        <v>8</v>
      </c>
      <c r="H40" s="87" t="s">
        <v>169</v>
      </c>
      <c r="I40" s="88"/>
      <c r="J40" s="89"/>
    </row>
    <row r="41" spans="1:10">
      <c r="A41" s="101"/>
      <c r="B41" s="1" t="s">
        <v>171</v>
      </c>
      <c r="D41" s="102" t="s">
        <v>172</v>
      </c>
      <c r="G41" s="93"/>
      <c r="H41" s="149"/>
      <c r="I41" s="150"/>
      <c r="J41" s="151"/>
    </row>
    <row r="42" spans="1:10" ht="28.5">
      <c r="A42" s="101"/>
      <c r="B42" s="1"/>
      <c r="D42" s="103"/>
      <c r="G42" s="97"/>
      <c r="H42" s="98" t="s">
        <v>173</v>
      </c>
      <c r="I42" s="99"/>
      <c r="J42" s="100" t="s">
        <v>174</v>
      </c>
    </row>
    <row r="43" spans="1:10">
      <c r="A43" s="101"/>
      <c r="B43" s="1" t="str">
        <f>D18</f>
        <v>Dr. Elizabeth, S.E, M.M.</v>
      </c>
      <c r="D43" s="104" t="str">
        <f>D24</f>
        <v>Dr. Yugi Setyarko, SE., MM</v>
      </c>
      <c r="G43" s="101"/>
      <c r="H43" s="1" t="s">
        <v>171</v>
      </c>
      <c r="I43" s="81"/>
      <c r="J43" s="102" t="s">
        <v>172</v>
      </c>
    </row>
    <row r="44" spans="1:10">
      <c r="A44" s="101"/>
      <c r="B44" s="1" t="str">
        <f>"NIP "&amp;D19</f>
        <v>NIP 0313038106</v>
      </c>
      <c r="D44" s="104" t="str">
        <f>"NIP "&amp;D25</f>
        <v>NIP 0306047502</v>
      </c>
      <c r="G44" s="101"/>
      <c r="H44" s="1"/>
      <c r="I44" s="81"/>
      <c r="J44" s="103"/>
    </row>
    <row r="45" spans="1:10">
      <c r="A45" s="105"/>
      <c r="B45" s="106"/>
      <c r="C45" s="107"/>
      <c r="D45" s="108"/>
      <c r="G45" s="101"/>
      <c r="H45" s="1" t="str">
        <f>J14</f>
        <v>Dr. Elizabeth, S.E, M.M.</v>
      </c>
      <c r="I45" s="81"/>
      <c r="J45" s="104" t="str">
        <f>J20</f>
        <v>Dr. Yugi Setyarko, SE., MM</v>
      </c>
    </row>
    <row r="46" spans="1:10">
      <c r="G46" s="101"/>
      <c r="H46" s="1" t="str">
        <f>"NIP "&amp;J15</f>
        <v>NIP 0313038106</v>
      </c>
      <c r="I46" s="81"/>
      <c r="J46" s="104" t="str">
        <f>"NIP "&amp;J21</f>
        <v>NIP 0306047502</v>
      </c>
    </row>
    <row r="47" spans="1:10">
      <c r="G47" s="101"/>
      <c r="H47" s="1"/>
      <c r="I47" s="81"/>
      <c r="J47" s="104"/>
    </row>
    <row r="48" spans="1:10">
      <c r="G48" s="101"/>
      <c r="H48" s="141" t="s">
        <v>175</v>
      </c>
      <c r="I48" s="141"/>
      <c r="J48" s="142"/>
    </row>
    <row r="49" spans="7:10">
      <c r="G49" s="101"/>
      <c r="H49" s="143" t="s">
        <v>176</v>
      </c>
      <c r="I49" s="143"/>
      <c r="J49" s="144"/>
    </row>
    <row r="50" spans="7:10">
      <c r="G50" s="101"/>
      <c r="H50" s="1"/>
      <c r="I50" s="1"/>
      <c r="J50" s="102"/>
    </row>
    <row r="51" spans="7:10">
      <c r="G51" s="101"/>
      <c r="H51" s="1"/>
      <c r="I51" s="1"/>
      <c r="J51" s="102"/>
    </row>
    <row r="52" spans="7:10">
      <c r="G52" s="101"/>
      <c r="I52" s="81"/>
      <c r="J52" s="104"/>
    </row>
    <row r="53" spans="7:10">
      <c r="G53" s="101"/>
      <c r="H53" s="145">
        <f>J26</f>
        <v>0</v>
      </c>
      <c r="I53" s="146"/>
      <c r="J53" s="147"/>
    </row>
    <row r="54" spans="7:10">
      <c r="G54" s="101"/>
      <c r="H54" s="145" t="str">
        <f>"NIP "&amp;J27</f>
        <v xml:space="preserve">NIP </v>
      </c>
      <c r="I54" s="146"/>
      <c r="J54" s="147"/>
    </row>
    <row r="55" spans="7:10">
      <c r="G55" s="105"/>
      <c r="H55" s="106"/>
      <c r="I55" s="107"/>
      <c r="J55" s="108"/>
    </row>
  </sheetData>
  <mergeCells count="17">
    <mergeCell ref="A14:D14"/>
    <mergeCell ref="H48:J48"/>
    <mergeCell ref="H49:J49"/>
    <mergeCell ref="H53:J53"/>
    <mergeCell ref="H54:J54"/>
    <mergeCell ref="A15:B16"/>
    <mergeCell ref="H35:J35"/>
    <mergeCell ref="H37:J37"/>
    <mergeCell ref="B39:D39"/>
    <mergeCell ref="H39:J39"/>
    <mergeCell ref="H41:J41"/>
    <mergeCell ref="A6:D11"/>
    <mergeCell ref="G8:J8"/>
    <mergeCell ref="G10:J10"/>
    <mergeCell ref="G11:H12"/>
    <mergeCell ref="A12:D12"/>
    <mergeCell ref="G3:J7"/>
  </mergeCells>
  <pageMargins left="0.7" right="0.7" top="0.75" bottom="0.75" header="0.3" footer="0.3"/>
  <pageSetup scale="8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100"/>
  <sheetViews>
    <sheetView workbookViewId="0">
      <selection activeCell="D22" sqref="D22:E26"/>
    </sheetView>
  </sheetViews>
  <sheetFormatPr defaultColWidth="14.3984375" defaultRowHeight="15" customHeight="1"/>
  <cols>
    <col min="1" max="1" width="18.73046875" customWidth="1"/>
    <col min="2" max="2" width="13.73046875" customWidth="1"/>
    <col min="3" max="3" width="8.73046875" customWidth="1"/>
    <col min="4" max="4" width="18.73046875" customWidth="1"/>
    <col min="5" max="5" width="13.73046875" customWidth="1"/>
    <col min="6" max="6" width="8.73046875" customWidth="1"/>
    <col min="7" max="7" width="18.73046875" customWidth="1"/>
    <col min="8" max="8" width="13.73046875" customWidth="1"/>
    <col min="9" max="9" width="8.73046875" customWidth="1"/>
    <col min="10" max="10" width="18.73046875" customWidth="1"/>
    <col min="11" max="11" width="13.73046875" customWidth="1"/>
    <col min="12" max="12" width="8.73046875" customWidth="1"/>
    <col min="13" max="13" width="18.73046875" customWidth="1"/>
    <col min="14" max="14" width="13.73046875" customWidth="1"/>
    <col min="15" max="15" width="8.73046875" customWidth="1"/>
  </cols>
  <sheetData>
    <row r="1" spans="1:15" ht="14.25" customHeight="1">
      <c r="A1" s="292" t="s">
        <v>78</v>
      </c>
      <c r="B1" s="201"/>
      <c r="D1" s="292" t="s">
        <v>79</v>
      </c>
      <c r="E1" s="201"/>
      <c r="G1" s="292" t="s">
        <v>80</v>
      </c>
      <c r="H1" s="201"/>
      <c r="J1" s="292" t="s">
        <v>81</v>
      </c>
      <c r="K1" s="201"/>
      <c r="M1" s="292" t="s">
        <v>82</v>
      </c>
      <c r="N1" s="201"/>
    </row>
    <row r="2" spans="1:15" ht="14.25" customHeight="1">
      <c r="A2" s="23" t="s">
        <v>83</v>
      </c>
      <c r="B2" s="23" t="s">
        <v>84</v>
      </c>
      <c r="D2" s="23" t="s">
        <v>83</v>
      </c>
      <c r="E2" s="23" t="s">
        <v>84</v>
      </c>
      <c r="G2" s="23" t="s">
        <v>83</v>
      </c>
      <c r="H2" s="23" t="s">
        <v>84</v>
      </c>
      <c r="J2" s="23" t="s">
        <v>83</v>
      </c>
      <c r="K2" s="23" t="s">
        <v>84</v>
      </c>
      <c r="M2" s="23" t="s">
        <v>83</v>
      </c>
      <c r="N2" s="23" t="s">
        <v>84</v>
      </c>
    </row>
    <row r="3" spans="1:15" ht="14.25" customHeight="1">
      <c r="A3" s="6" t="s">
        <v>82</v>
      </c>
      <c r="B3" s="24">
        <f>B4*C3</f>
        <v>0</v>
      </c>
      <c r="C3" s="25">
        <v>0</v>
      </c>
      <c r="D3" s="6" t="s">
        <v>82</v>
      </c>
      <c r="E3" s="24">
        <f>$E$8*F3</f>
        <v>8.3333333333333321</v>
      </c>
      <c r="F3" s="25">
        <v>8.3333333333333329E-2</v>
      </c>
      <c r="G3" s="6" t="s">
        <v>82</v>
      </c>
      <c r="H3" s="24">
        <f>$H$8*I3</f>
        <v>12.5</v>
      </c>
      <c r="I3" s="25">
        <v>0.125</v>
      </c>
      <c r="J3" s="6" t="s">
        <v>82</v>
      </c>
      <c r="K3" s="24">
        <f>$K$8*L3</f>
        <v>8.3333333333333321</v>
      </c>
      <c r="L3" s="25">
        <v>8.3333333333333329E-2</v>
      </c>
      <c r="M3" s="6" t="s">
        <v>82</v>
      </c>
      <c r="N3" s="24">
        <f>$N$8*O3</f>
        <v>54.166666666666664</v>
      </c>
      <c r="O3" s="25">
        <v>0.54166666666666663</v>
      </c>
    </row>
    <row r="4" spans="1:15" ht="14.25" customHeight="1">
      <c r="A4" s="6" t="s">
        <v>85</v>
      </c>
      <c r="B4" s="24">
        <f>B5*C4</f>
        <v>8.2284432870370364E-2</v>
      </c>
      <c r="C4" s="25">
        <v>4.1666666666666664E-2</v>
      </c>
      <c r="D4" s="6" t="s">
        <v>86</v>
      </c>
      <c r="E4" s="24">
        <f>$E$8*F4</f>
        <v>12.5</v>
      </c>
      <c r="F4" s="25">
        <v>0.125</v>
      </c>
      <c r="G4" s="6" t="s">
        <v>87</v>
      </c>
      <c r="H4" s="24">
        <f>$H$8*I4</f>
        <v>16.666666666666664</v>
      </c>
      <c r="I4" s="25">
        <v>0.16666666666666666</v>
      </c>
      <c r="J4" s="6" t="s">
        <v>88</v>
      </c>
      <c r="K4" s="24">
        <f>$K$8*L4</f>
        <v>45.833333333333329</v>
      </c>
      <c r="L4" s="25">
        <v>0.45833333333333331</v>
      </c>
      <c r="M4" s="6" t="s">
        <v>89</v>
      </c>
      <c r="N4" s="24">
        <f>$N$8*O4</f>
        <v>29.166666666666668</v>
      </c>
      <c r="O4" s="25">
        <v>0.29166666666666669</v>
      </c>
    </row>
    <row r="5" spans="1:15" ht="14.25" customHeight="1">
      <c r="A5" s="6" t="s">
        <v>80</v>
      </c>
      <c r="B5" s="24">
        <f>B6*C5</f>
        <v>1.9748263888888888</v>
      </c>
      <c r="C5" s="25">
        <v>0.125</v>
      </c>
      <c r="D5" s="6" t="s">
        <v>80</v>
      </c>
      <c r="E5" s="24">
        <f>$E$8*F5</f>
        <v>25</v>
      </c>
      <c r="F5" s="25">
        <v>0.25</v>
      </c>
      <c r="G5" s="6" t="s">
        <v>80</v>
      </c>
      <c r="H5" s="24">
        <f>$H$8*I5</f>
        <v>41.666666666666671</v>
      </c>
      <c r="I5" s="25">
        <v>0.41666666666666669</v>
      </c>
      <c r="J5" s="6" t="s">
        <v>80</v>
      </c>
      <c r="K5" s="24">
        <f>$K$8*L5</f>
        <v>25</v>
      </c>
      <c r="L5" s="25">
        <v>0.25</v>
      </c>
      <c r="M5" s="6" t="s">
        <v>80</v>
      </c>
      <c r="N5" s="24">
        <f>$N$8*O5</f>
        <v>12.5</v>
      </c>
      <c r="O5" s="25">
        <v>0.125</v>
      </c>
    </row>
    <row r="6" spans="1:15" ht="14.25" customHeight="1">
      <c r="A6" s="6" t="s">
        <v>79</v>
      </c>
      <c r="B6" s="24">
        <f>B7*C6</f>
        <v>15.798611111111111</v>
      </c>
      <c r="C6" s="25">
        <v>0.29166666666666669</v>
      </c>
      <c r="D6" s="6" t="s">
        <v>79</v>
      </c>
      <c r="E6" s="24">
        <f>$E$8*F6</f>
        <v>45.833333333333329</v>
      </c>
      <c r="F6" s="25">
        <v>0.45833333333333331</v>
      </c>
      <c r="G6" s="6" t="s">
        <v>79</v>
      </c>
      <c r="H6" s="24">
        <f>$H$8*I6</f>
        <v>16.666666666666664</v>
      </c>
      <c r="I6" s="25">
        <v>0.16666666666666666</v>
      </c>
      <c r="J6" s="6" t="s">
        <v>79</v>
      </c>
      <c r="K6" s="24">
        <f>$K$8*L6</f>
        <v>12.5</v>
      </c>
      <c r="L6" s="25">
        <v>0.125</v>
      </c>
      <c r="M6" s="6" t="s">
        <v>79</v>
      </c>
      <c r="N6" s="24">
        <f>$N$8*O6</f>
        <v>4.1666666666666661</v>
      </c>
      <c r="O6" s="25">
        <v>4.1666666666666664E-2</v>
      </c>
    </row>
    <row r="7" spans="1:15" ht="14.25" customHeight="1">
      <c r="A7" s="6" t="s">
        <v>90</v>
      </c>
      <c r="B7" s="24">
        <f>B8*C7</f>
        <v>54.166666666666664</v>
      </c>
      <c r="C7" s="25">
        <v>0.54166666666666663</v>
      </c>
      <c r="D7" s="6" t="s">
        <v>90</v>
      </c>
      <c r="E7" s="24">
        <f>$E$8*F7</f>
        <v>8.3333333333333321</v>
      </c>
      <c r="F7" s="25">
        <v>8.3333333333333329E-2</v>
      </c>
      <c r="G7" s="6" t="s">
        <v>90</v>
      </c>
      <c r="H7" s="24">
        <f>$H$8*I7</f>
        <v>12.5</v>
      </c>
      <c r="I7" s="25">
        <v>0.125</v>
      </c>
      <c r="J7" s="6" t="s">
        <v>90</v>
      </c>
      <c r="K7" s="24">
        <f>$K$8*L7</f>
        <v>8.3333333333333321</v>
      </c>
      <c r="L7" s="25">
        <v>8.3333333333333329E-2</v>
      </c>
      <c r="M7" s="6" t="s">
        <v>90</v>
      </c>
      <c r="N7" s="24">
        <f>$N$8*O7</f>
        <v>0</v>
      </c>
      <c r="O7" s="25">
        <v>0</v>
      </c>
    </row>
    <row r="8" spans="1:15" ht="14.25" customHeight="1">
      <c r="A8" s="6" t="s">
        <v>91</v>
      </c>
      <c r="B8" s="26">
        <f>D22</f>
        <v>100</v>
      </c>
      <c r="C8" s="25"/>
      <c r="D8" s="6" t="s">
        <v>91</v>
      </c>
      <c r="E8" s="26">
        <f>D22</f>
        <v>100</v>
      </c>
      <c r="G8" s="6" t="s">
        <v>91</v>
      </c>
      <c r="H8" s="26">
        <f>D22</f>
        <v>100</v>
      </c>
      <c r="J8" s="6" t="s">
        <v>91</v>
      </c>
      <c r="K8" s="26">
        <f>D22</f>
        <v>100</v>
      </c>
      <c r="M8" s="6" t="s">
        <v>91</v>
      </c>
      <c r="N8" s="26">
        <f>D22</f>
        <v>100</v>
      </c>
    </row>
    <row r="9" spans="1:15" ht="14.25" customHeight="1"/>
    <row r="10" spans="1:15" ht="14.25" customHeight="1"/>
    <row r="11" spans="1:15" ht="14.25" customHeight="1"/>
    <row r="12" spans="1:15" ht="14.25" customHeight="1"/>
    <row r="13" spans="1:15" ht="14.25" customHeight="1"/>
    <row r="14" spans="1:15" ht="14.25" customHeight="1"/>
    <row r="15" spans="1:15" ht="14.25" customHeight="1"/>
    <row r="16" spans="1:15" ht="14.25" customHeight="1"/>
    <row r="17" spans="1:5" ht="14.25" customHeight="1"/>
    <row r="18" spans="1:5" ht="14.25" customHeight="1"/>
    <row r="19" spans="1:5" ht="14.25" customHeight="1"/>
    <row r="20" spans="1:5" ht="14.25" customHeight="1">
      <c r="A20" s="2"/>
    </row>
    <row r="21" spans="1:5" ht="14.25" customHeight="1"/>
    <row r="22" spans="1:5" ht="14.25" customHeight="1">
      <c r="A22" s="293" t="str">
        <f>"JUMLAH PEGAWAI "&amp;'SKP Pegawai'!C11</f>
        <v>JUMLAH PEGAWAI Fakultas Ekonomi dan Bisnis</v>
      </c>
      <c r="B22" s="248"/>
      <c r="C22" s="220"/>
      <c r="D22" s="295">
        <v>100</v>
      </c>
      <c r="E22" s="220"/>
    </row>
    <row r="23" spans="1:5" ht="14.25" customHeight="1">
      <c r="A23" s="213"/>
      <c r="B23" s="135"/>
      <c r="C23" s="294"/>
      <c r="D23" s="213"/>
      <c r="E23" s="294"/>
    </row>
    <row r="24" spans="1:5" ht="14.25" customHeight="1">
      <c r="A24" s="213"/>
      <c r="B24" s="135"/>
      <c r="C24" s="294"/>
      <c r="D24" s="213"/>
      <c r="E24" s="294"/>
    </row>
    <row r="25" spans="1:5" ht="14.25" customHeight="1">
      <c r="A25" s="213"/>
      <c r="B25" s="135"/>
      <c r="C25" s="294"/>
      <c r="D25" s="213"/>
      <c r="E25" s="294"/>
    </row>
    <row r="26" spans="1:5" ht="14.25" customHeight="1">
      <c r="A26" s="214"/>
      <c r="B26" s="249"/>
      <c r="C26" s="221"/>
      <c r="D26" s="214"/>
      <c r="E26" s="221"/>
    </row>
    <row r="27" spans="1:5" ht="14.25" customHeight="1"/>
    <row r="28" spans="1:5" ht="14.25" customHeight="1"/>
    <row r="29" spans="1:5" ht="14.25" customHeight="1"/>
    <row r="30" spans="1:5" ht="14.25" customHeight="1"/>
    <row r="31" spans="1:5" ht="14.25" customHeight="1"/>
    <row r="32" spans="1:5"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sheetData>
  <mergeCells count="7">
    <mergeCell ref="J1:K1"/>
    <mergeCell ref="M1:N1"/>
    <mergeCell ref="A22:C26"/>
    <mergeCell ref="D22:E26"/>
    <mergeCell ref="A1:B1"/>
    <mergeCell ref="D1:E1"/>
    <mergeCell ref="G1:H1"/>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PK Kasatker</vt:lpstr>
      <vt:lpstr>SKP Pimpinan</vt:lpstr>
      <vt:lpstr>Manual Indikator</vt:lpstr>
      <vt:lpstr>Matriks</vt:lpstr>
      <vt:lpstr>SKP Pegawai</vt:lpstr>
      <vt:lpstr>Lampiran SKP</vt:lpstr>
      <vt:lpstr>Evaluasi Pegawai</vt:lpstr>
      <vt:lpstr>Dok.ev</vt:lpstr>
      <vt:lpstr>CD</vt:lpstr>
      <vt:lpstr>K</vt:lpstr>
      <vt:lpstr>PD</vt:lpstr>
      <vt:lpstr>Dok.ev!Print_Area</vt:lpstr>
      <vt:lpstr>'Evaluasi Pegawai'!Print_Area</vt:lpstr>
      <vt:lpstr>'Lampiran SKP'!Print_Area</vt:lpstr>
      <vt:lpstr>'SKP Pegawai'!Print_Area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Wahyu Aji</dc:creator>
  <cp:lastModifiedBy>elizabeth ginting</cp:lastModifiedBy>
  <cp:lastPrinted>2022-12-21T07:25:35Z</cp:lastPrinted>
  <dcterms:created xsi:type="dcterms:W3CDTF">2022-03-10T07:36:51Z</dcterms:created>
  <dcterms:modified xsi:type="dcterms:W3CDTF">2026-08-20T01:40:29Z</dcterms:modified>
</cp:coreProperties>
</file>